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-15" yWindow="-15" windowWidth="1980" windowHeight="10665" tabRatio="878" activeTab="4"/>
  </bookViews>
  <sheets>
    <sheet name="Circuit BW1" sheetId="27" r:id="rId1"/>
    <sheet name="Circuit BW2" sheetId="28" r:id="rId2"/>
    <sheet name="Circuit BE1" sheetId="29" r:id="rId3"/>
    <sheet name="Circuit BWE2" sheetId="30" r:id="rId4"/>
    <sheet name="Circuit SB1" sheetId="31" r:id="rId5"/>
  </sheets>
  <definedNames>
    <definedName name="_xlnm.Print_Area" localSheetId="2">'Circuit BE1'!$A$1:$K$21</definedName>
    <definedName name="_xlnm.Print_Area" localSheetId="0">'Circuit BW1'!$A$1:$K$39</definedName>
    <definedName name="_xlnm.Print_Area" localSheetId="1">'Circuit BW2'!$A$1:$K$30</definedName>
    <definedName name="_xlnm.Print_Area" localSheetId="3">'Circuit BWE2'!$A$1:$K$30</definedName>
    <definedName name="_xlnm.Print_Area" localSheetId="4">'Circuit SB1'!$A$1:$K$55</definedName>
    <definedName name="VOLTAGE_DROP_CALCULATIONS" localSheetId="2">#REF!</definedName>
    <definedName name="VOLTAGE_DROP_CALCULATIONS" localSheetId="1">#REF!</definedName>
    <definedName name="VOLTAGE_DROP_CALCULATIONS" localSheetId="3">#REF!</definedName>
    <definedName name="VOLTAGE_DROP_CALCULATIONS" localSheetId="4">#REF!</definedName>
    <definedName name="VOLTAGE_DROP_CALCULATIONS">#REF!</definedName>
  </definedNames>
  <calcPr calcId="162913" iterate="1"/>
</workbook>
</file>

<file path=xl/calcChain.xml><?xml version="1.0" encoding="utf-8"?>
<calcChain xmlns="http://schemas.openxmlformats.org/spreadsheetml/2006/main">
  <c r="I21" i="31" l="1"/>
  <c r="I23" i="31"/>
  <c r="I24" i="31"/>
  <c r="I26" i="31"/>
  <c r="I28" i="31"/>
  <c r="I30" i="31"/>
  <c r="I31" i="31"/>
  <c r="I33" i="31"/>
  <c r="I36" i="31"/>
  <c r="I38" i="31"/>
  <c r="I41" i="31"/>
  <c r="I42" i="31"/>
  <c r="I43" i="31"/>
  <c r="I45" i="31"/>
  <c r="I47" i="31"/>
  <c r="I48" i="31"/>
  <c r="J44" i="31"/>
  <c r="J45" i="31"/>
  <c r="J46" i="31"/>
  <c r="J47" i="31"/>
  <c r="J48" i="31"/>
  <c r="J49" i="31"/>
  <c r="J50" i="31"/>
  <c r="J51" i="31"/>
  <c r="J52" i="31"/>
  <c r="J53" i="31"/>
  <c r="J54" i="31"/>
  <c r="I50" i="31"/>
  <c r="I51" i="31"/>
  <c r="I52" i="31"/>
  <c r="E54" i="31" l="1"/>
  <c r="H49" i="31"/>
  <c r="E50" i="31"/>
  <c r="E51" i="31" s="1"/>
  <c r="K52" i="31"/>
  <c r="K44" i="31"/>
  <c r="K45" i="31"/>
  <c r="K46" i="31"/>
  <c r="K47" i="31"/>
  <c r="K48" i="31"/>
  <c r="K49" i="31"/>
  <c r="K50" i="31"/>
  <c r="K51" i="31"/>
  <c r="K54" i="31"/>
  <c r="F46" i="31"/>
  <c r="F49" i="31"/>
  <c r="F50" i="31"/>
  <c r="H50" i="31" s="1"/>
  <c r="H44" i="31"/>
  <c r="H46" i="31"/>
  <c r="F44" i="31"/>
  <c r="E45" i="31"/>
  <c r="F45" i="31" s="1"/>
  <c r="H45" i="31" s="1"/>
  <c r="E38" i="31"/>
  <c r="E33" i="31"/>
  <c r="J22" i="31"/>
  <c r="J24" i="31"/>
  <c r="J25" i="31"/>
  <c r="J27" i="31"/>
  <c r="J33" i="31"/>
  <c r="J37" i="31"/>
  <c r="J39" i="31"/>
  <c r="J43" i="31"/>
  <c r="K17" i="31"/>
  <c r="K18" i="31"/>
  <c r="K19" i="31"/>
  <c r="K20" i="31"/>
  <c r="K21" i="31"/>
  <c r="K22" i="31"/>
  <c r="K23" i="31"/>
  <c r="K24" i="31"/>
  <c r="K25" i="31"/>
  <c r="K26" i="31"/>
  <c r="K27" i="31"/>
  <c r="K28" i="31"/>
  <c r="K29" i="31"/>
  <c r="K30" i="31"/>
  <c r="K31" i="31"/>
  <c r="K32" i="31"/>
  <c r="K33" i="31"/>
  <c r="K34" i="31"/>
  <c r="K35" i="31"/>
  <c r="K36" i="31"/>
  <c r="K37" i="31"/>
  <c r="K38" i="31"/>
  <c r="K39" i="31"/>
  <c r="K40" i="31"/>
  <c r="K41" i="31"/>
  <c r="K42" i="31"/>
  <c r="K43" i="31"/>
  <c r="F51" i="31" l="1"/>
  <c r="H51" i="31" s="1"/>
  <c r="E52" i="31"/>
  <c r="F52" i="31" s="1"/>
  <c r="H52" i="31" s="1"/>
  <c r="H37" i="31"/>
  <c r="H39" i="31"/>
  <c r="F22" i="31"/>
  <c r="F33" i="31"/>
  <c r="H33" i="31" s="1"/>
  <c r="F39" i="31"/>
  <c r="F34" i="31"/>
  <c r="H34" i="31" s="1"/>
  <c r="E23" i="31"/>
  <c r="E16" i="31"/>
  <c r="K16" i="31"/>
  <c r="K15" i="31"/>
  <c r="E15" i="31"/>
  <c r="F15" i="31" s="1"/>
  <c r="H15" i="31" s="1"/>
  <c r="F5" i="31"/>
  <c r="A29" i="30"/>
  <c r="K29" i="30" s="1"/>
  <c r="A28" i="30"/>
  <c r="K28" i="30" s="1"/>
  <c r="A27" i="30"/>
  <c r="K27" i="30" s="1"/>
  <c r="A26" i="30"/>
  <c r="K26" i="30" s="1"/>
  <c r="A25" i="30"/>
  <c r="K25" i="30" s="1"/>
  <c r="A24" i="30"/>
  <c r="K24" i="30" s="1"/>
  <c r="A23" i="30"/>
  <c r="K23" i="30" s="1"/>
  <c r="A22" i="30"/>
  <c r="K22" i="30" s="1"/>
  <c r="A21" i="30"/>
  <c r="K21" i="30" s="1"/>
  <c r="A20" i="30"/>
  <c r="K20" i="30" s="1"/>
  <c r="A19" i="30"/>
  <c r="K19" i="30" s="1"/>
  <c r="A18" i="30"/>
  <c r="K18" i="30" s="1"/>
  <c r="A17" i="30"/>
  <c r="K17" i="30" s="1"/>
  <c r="A16" i="30"/>
  <c r="K16" i="30" s="1"/>
  <c r="K15" i="30"/>
  <c r="E15" i="30"/>
  <c r="E16" i="30" s="1"/>
  <c r="F5" i="30"/>
  <c r="A20" i="29"/>
  <c r="K20" i="29" s="1"/>
  <c r="A19" i="29"/>
  <c r="K19" i="29" s="1"/>
  <c r="A18" i="29"/>
  <c r="K18" i="29" s="1"/>
  <c r="A17" i="29"/>
  <c r="K17" i="29" s="1"/>
  <c r="A16" i="29"/>
  <c r="K16" i="29" s="1"/>
  <c r="K15" i="29"/>
  <c r="E15" i="29"/>
  <c r="E16" i="29" s="1"/>
  <c r="F5" i="29"/>
  <c r="I26" i="28"/>
  <c r="I25" i="28" s="1"/>
  <c r="I24" i="28" s="1"/>
  <c r="I23" i="28" s="1"/>
  <c r="I22" i="28" s="1"/>
  <c r="I21" i="28" s="1"/>
  <c r="I20" i="28" s="1"/>
  <c r="I27" i="28"/>
  <c r="I28" i="28"/>
  <c r="J29" i="28"/>
  <c r="I29" i="28"/>
  <c r="H20" i="28"/>
  <c r="H21" i="28"/>
  <c r="H22" i="28"/>
  <c r="H23" i="28"/>
  <c r="H24" i="28"/>
  <c r="H25" i="28"/>
  <c r="H26" i="28"/>
  <c r="H27" i="28"/>
  <c r="F19" i="28"/>
  <c r="F20" i="28"/>
  <c r="F21" i="28"/>
  <c r="F22" i="28"/>
  <c r="F23" i="28"/>
  <c r="F24" i="28"/>
  <c r="F25" i="28"/>
  <c r="F26" i="28"/>
  <c r="F27" i="28"/>
  <c r="F28" i="28"/>
  <c r="H28" i="28" s="1"/>
  <c r="F29" i="28"/>
  <c r="H29" i="28" s="1"/>
  <c r="E29" i="28"/>
  <c r="E20" i="28"/>
  <c r="E21" i="28"/>
  <c r="E22" i="28"/>
  <c r="E23" i="28"/>
  <c r="E24" i="28" s="1"/>
  <c r="E25" i="28" s="1"/>
  <c r="E26" i="28" s="1"/>
  <c r="E27" i="28" s="1"/>
  <c r="E28" i="28" s="1"/>
  <c r="A29" i="28"/>
  <c r="K29" i="28" s="1"/>
  <c r="A28" i="28"/>
  <c r="K28" i="28" s="1"/>
  <c r="A27" i="28"/>
  <c r="A26" i="28"/>
  <c r="K26" i="28" s="1"/>
  <c r="A21" i="28"/>
  <c r="A20" i="28"/>
  <c r="K20" i="28" s="1"/>
  <c r="A19" i="28"/>
  <c r="K19" i="28" s="1"/>
  <c r="A18" i="28"/>
  <c r="K18" i="28" s="1"/>
  <c r="A16" i="28"/>
  <c r="K16" i="28" s="1"/>
  <c r="K27" i="28"/>
  <c r="J26" i="28"/>
  <c r="A25" i="28"/>
  <c r="K25" i="28" s="1"/>
  <c r="A24" i="28"/>
  <c r="K24" i="28" s="1"/>
  <c r="A23" i="28"/>
  <c r="K23" i="28" s="1"/>
  <c r="A22" i="28"/>
  <c r="K22" i="28" s="1"/>
  <c r="K21" i="28"/>
  <c r="A17" i="28"/>
  <c r="K17" i="28" s="1"/>
  <c r="K15" i="28"/>
  <c r="E15" i="28"/>
  <c r="F15" i="28" s="1"/>
  <c r="H15" i="28" s="1"/>
  <c r="F5" i="28"/>
  <c r="J20" i="27"/>
  <c r="J26" i="27"/>
  <c r="F28" i="27"/>
  <c r="H28" i="27" s="1"/>
  <c r="I28" i="27" s="1"/>
  <c r="J28" i="27" s="1"/>
  <c r="F27" i="27"/>
  <c r="H27" i="27" s="1"/>
  <c r="F22" i="27"/>
  <c r="F23" i="27"/>
  <c r="F24" i="27"/>
  <c r="F25" i="27"/>
  <c r="H25" i="27" s="1"/>
  <c r="F21" i="27"/>
  <c r="H21" i="27" s="1"/>
  <c r="E28" i="27"/>
  <c r="E27" i="27"/>
  <c r="E23" i="27"/>
  <c r="E24" i="27"/>
  <c r="E25" i="27"/>
  <c r="E22" i="27"/>
  <c r="E21" i="27"/>
  <c r="E17" i="27"/>
  <c r="E18" i="27"/>
  <c r="E19" i="27"/>
  <c r="F19" i="27" s="1"/>
  <c r="H19" i="27" s="1"/>
  <c r="E16" i="27"/>
  <c r="E15" i="27"/>
  <c r="H22" i="27"/>
  <c r="H23" i="27"/>
  <c r="H24" i="27"/>
  <c r="K16" i="27"/>
  <c r="K17" i="27"/>
  <c r="K18" i="27"/>
  <c r="K19" i="27"/>
  <c r="K20" i="27"/>
  <c r="K21" i="27"/>
  <c r="K22" i="27"/>
  <c r="K23" i="27"/>
  <c r="K24" i="27"/>
  <c r="K25" i="27"/>
  <c r="K26" i="27"/>
  <c r="K27" i="27"/>
  <c r="K28" i="27"/>
  <c r="A25" i="27"/>
  <c r="A24" i="27"/>
  <c r="A23" i="27"/>
  <c r="A22" i="27"/>
  <c r="A17" i="27"/>
  <c r="F23" i="31" l="1"/>
  <c r="E24" i="31"/>
  <c r="F24" i="31" s="1"/>
  <c r="H24" i="31" s="1"/>
  <c r="F16" i="31"/>
  <c r="H16" i="31" s="1"/>
  <c r="E17" i="31"/>
  <c r="F25" i="31"/>
  <c r="E17" i="30"/>
  <c r="F16" i="30"/>
  <c r="H16" i="30" s="1"/>
  <c r="F15" i="30"/>
  <c r="H15" i="30" s="1"/>
  <c r="E17" i="29"/>
  <c r="F16" i="29"/>
  <c r="H16" i="29" s="1"/>
  <c r="F15" i="29"/>
  <c r="H15" i="29" s="1"/>
  <c r="J20" i="28"/>
  <c r="I19" i="28"/>
  <c r="I18" i="28" s="1"/>
  <c r="I17" i="28" s="1"/>
  <c r="I16" i="28" s="1"/>
  <c r="I15" i="28" s="1"/>
  <c r="E16" i="28"/>
  <c r="I27" i="27"/>
  <c r="J27" i="27" s="1"/>
  <c r="F5" i="27"/>
  <c r="F16" i="27"/>
  <c r="H16" i="27" s="1"/>
  <c r="F17" i="27"/>
  <c r="H17" i="27" s="1"/>
  <c r="F18" i="27"/>
  <c r="H18" i="27" s="1"/>
  <c r="E18" i="31" l="1"/>
  <c r="F17" i="31"/>
  <c r="H17" i="31" s="1"/>
  <c r="E18" i="30"/>
  <c r="F17" i="30"/>
  <c r="H17" i="30" s="1"/>
  <c r="E18" i="29"/>
  <c r="F17" i="29"/>
  <c r="H17" i="29" s="1"/>
  <c r="E17" i="28"/>
  <c r="F16" i="28"/>
  <c r="H16" i="28" s="1"/>
  <c r="I19" i="27"/>
  <c r="J19" i="27" s="1"/>
  <c r="I25" i="27"/>
  <c r="J25" i="27" s="1"/>
  <c r="I24" i="27"/>
  <c r="J24" i="27" s="1"/>
  <c r="E19" i="31" l="1"/>
  <c r="F18" i="31"/>
  <c r="H18" i="31" s="1"/>
  <c r="H23" i="31"/>
  <c r="E19" i="30"/>
  <c r="F18" i="30"/>
  <c r="H18" i="30" s="1"/>
  <c r="E19" i="29"/>
  <c r="F18" i="29"/>
  <c r="H18" i="29" s="1"/>
  <c r="E18" i="28"/>
  <c r="F17" i="28"/>
  <c r="H17" i="28" s="1"/>
  <c r="I18" i="27"/>
  <c r="J18" i="27" s="1"/>
  <c r="I23" i="27"/>
  <c r="J23" i="27" s="1"/>
  <c r="K15" i="27"/>
  <c r="E20" i="31" l="1"/>
  <c r="F19" i="31"/>
  <c r="H19" i="31" s="1"/>
  <c r="H25" i="31"/>
  <c r="E20" i="30"/>
  <c r="F19" i="30"/>
  <c r="H19" i="30" s="1"/>
  <c r="F19" i="29"/>
  <c r="H19" i="29" s="1"/>
  <c r="E20" i="29"/>
  <c r="F18" i="28"/>
  <c r="H18" i="28" s="1"/>
  <c r="E19" i="28"/>
  <c r="I17" i="27"/>
  <c r="I22" i="27"/>
  <c r="I21" i="27" s="1"/>
  <c r="J21" i="27" s="1"/>
  <c r="F15" i="27"/>
  <c r="H15" i="27" s="1"/>
  <c r="E21" i="31" l="1"/>
  <c r="F20" i="31"/>
  <c r="H20" i="31" s="1"/>
  <c r="F27" i="31"/>
  <c r="E21" i="30"/>
  <c r="F20" i="30"/>
  <c r="H20" i="30" s="1"/>
  <c r="F20" i="29"/>
  <c r="H20" i="29" s="1"/>
  <c r="I20" i="29" s="1"/>
  <c r="H19" i="28"/>
  <c r="J22" i="27"/>
  <c r="I16" i="27"/>
  <c r="J16" i="27" s="1"/>
  <c r="J17" i="27"/>
  <c r="E26" i="31" l="1"/>
  <c r="F26" i="31" s="1"/>
  <c r="H26" i="31" s="1"/>
  <c r="F21" i="31"/>
  <c r="H21" i="31" s="1"/>
  <c r="E28" i="31"/>
  <c r="H27" i="31"/>
  <c r="E22" i="30"/>
  <c r="F21" i="30"/>
  <c r="H21" i="30" s="1"/>
  <c r="I15" i="27"/>
  <c r="J15" i="27" s="1"/>
  <c r="F28" i="31" l="1"/>
  <c r="E30" i="31"/>
  <c r="F29" i="31"/>
  <c r="H28" i="31"/>
  <c r="E23" i="30"/>
  <c r="F22" i="30"/>
  <c r="H22" i="30" s="1"/>
  <c r="J28" i="28"/>
  <c r="F30" i="31" l="1"/>
  <c r="H29" i="31"/>
  <c r="E24" i="30"/>
  <c r="F23" i="30"/>
  <c r="H23" i="30" s="1"/>
  <c r="J27" i="28"/>
  <c r="E31" i="31" l="1"/>
  <c r="H30" i="31"/>
  <c r="F24" i="30"/>
  <c r="H24" i="30" s="1"/>
  <c r="E25" i="30"/>
  <c r="J19" i="28"/>
  <c r="J25" i="28"/>
  <c r="F31" i="31" l="1"/>
  <c r="E35" i="31"/>
  <c r="H31" i="31"/>
  <c r="E26" i="30"/>
  <c r="F25" i="30"/>
  <c r="H25" i="30" s="1"/>
  <c r="J24" i="28"/>
  <c r="J18" i="28"/>
  <c r="F35" i="31" l="1"/>
  <c r="H35" i="31" s="1"/>
  <c r="E36" i="31"/>
  <c r="F32" i="31"/>
  <c r="H32" i="31" s="1"/>
  <c r="E27" i="30"/>
  <c r="F26" i="30"/>
  <c r="H26" i="30" s="1"/>
  <c r="J17" i="28"/>
  <c r="J23" i="28"/>
  <c r="F36" i="31" l="1"/>
  <c r="H36" i="31" s="1"/>
  <c r="E40" i="31"/>
  <c r="F38" i="31"/>
  <c r="H38" i="31" s="1"/>
  <c r="E28" i="30"/>
  <c r="F27" i="30"/>
  <c r="H27" i="30" s="1"/>
  <c r="J22" i="28"/>
  <c r="J21" i="28"/>
  <c r="J16" i="28"/>
  <c r="J15" i="28"/>
  <c r="E41" i="31" l="1"/>
  <c r="F40" i="31"/>
  <c r="H40" i="31" s="1"/>
  <c r="E29" i="30"/>
  <c r="F29" i="30" s="1"/>
  <c r="H29" i="30" s="1"/>
  <c r="I29" i="30" s="1"/>
  <c r="F28" i="30"/>
  <c r="H28" i="30" s="1"/>
  <c r="I19" i="29"/>
  <c r="J20" i="29"/>
  <c r="F41" i="31" l="1"/>
  <c r="H41" i="31" s="1"/>
  <c r="E42" i="31"/>
  <c r="E43" i="31" s="1"/>
  <c r="J32" i="31"/>
  <c r="J29" i="30"/>
  <c r="I28" i="30"/>
  <c r="I18" i="29"/>
  <c r="J19" i="29"/>
  <c r="E47" i="31" l="1"/>
  <c r="F43" i="31"/>
  <c r="H43" i="31" s="1"/>
  <c r="F42" i="31"/>
  <c r="H42" i="31" s="1"/>
  <c r="F54" i="31"/>
  <c r="H54" i="31" s="1"/>
  <c r="I54" i="31" s="1"/>
  <c r="J31" i="31"/>
  <c r="J28" i="30"/>
  <c r="I27" i="30"/>
  <c r="J18" i="29"/>
  <c r="I17" i="29"/>
  <c r="F47" i="31" l="1"/>
  <c r="H47" i="31" s="1"/>
  <c r="E48" i="31"/>
  <c r="F48" i="31" s="1"/>
  <c r="H48" i="31" s="1"/>
  <c r="J34" i="31"/>
  <c r="J30" i="31"/>
  <c r="I26" i="30"/>
  <c r="J27" i="30"/>
  <c r="J17" i="29"/>
  <c r="I16" i="29"/>
  <c r="J38" i="31" l="1"/>
  <c r="J42" i="31"/>
  <c r="J29" i="31"/>
  <c r="I25" i="30"/>
  <c r="J26" i="30"/>
  <c r="J16" i="29"/>
  <c r="I15" i="29"/>
  <c r="J15" i="29" s="1"/>
  <c r="J41" i="31" l="1"/>
  <c r="I40" i="31"/>
  <c r="J40" i="31" s="1"/>
  <c r="J36" i="31"/>
  <c r="I35" i="31"/>
  <c r="J35" i="31" s="1"/>
  <c r="J28" i="31"/>
  <c r="I24" i="30"/>
  <c r="J25" i="30"/>
  <c r="J24" i="30" l="1"/>
  <c r="I23" i="30"/>
  <c r="J26" i="31" l="1"/>
  <c r="I22" i="30"/>
  <c r="J23" i="30"/>
  <c r="J22" i="30" l="1"/>
  <c r="I21" i="30"/>
  <c r="J23" i="31" l="1"/>
  <c r="J21" i="30"/>
  <c r="I20" i="30"/>
  <c r="I20" i="31" l="1"/>
  <c r="J21" i="31"/>
  <c r="I19" i="30"/>
  <c r="J20" i="30"/>
  <c r="I19" i="31" l="1"/>
  <c r="J20" i="31"/>
  <c r="I18" i="30"/>
  <c r="J19" i="30"/>
  <c r="I18" i="31" l="1"/>
  <c r="J19" i="31"/>
  <c r="J18" i="30"/>
  <c r="I17" i="30"/>
  <c r="I17" i="31" l="1"/>
  <c r="J18" i="31"/>
  <c r="I16" i="30"/>
  <c r="J17" i="30"/>
  <c r="I16" i="31" l="1"/>
  <c r="J17" i="31"/>
  <c r="J16" i="30"/>
  <c r="I15" i="30"/>
  <c r="J15" i="30" s="1"/>
  <c r="J16" i="31" l="1"/>
  <c r="I15" i="31"/>
  <c r="J15" i="31" s="1"/>
</calcChain>
</file>

<file path=xl/sharedStrings.xml><?xml version="1.0" encoding="utf-8"?>
<sst xmlns="http://schemas.openxmlformats.org/spreadsheetml/2006/main" count="317" uniqueCount="123">
  <si>
    <t>VOLTAGE DROP CALCULATIONS</t>
  </si>
  <si>
    <t>AWG</t>
  </si>
  <si>
    <t>Section</t>
  </si>
  <si>
    <t>From</t>
  </si>
  <si>
    <t>To</t>
  </si>
  <si>
    <t>At Point</t>
  </si>
  <si>
    <t>Accum.</t>
  </si>
  <si>
    <t>Amperes</t>
  </si>
  <si>
    <t>Voltage Drop</t>
  </si>
  <si>
    <t>In Section</t>
  </si>
  <si>
    <t>% Drop</t>
  </si>
  <si>
    <t>ohms/mft/1000</t>
  </si>
  <si>
    <t xml:space="preserve">Wire Factor Used (Two - No. 4 AWG Wires): </t>
  </si>
  <si>
    <t>Voltage:</t>
  </si>
  <si>
    <t xml:space="preserve">Wire Factor Used (Two - No. 8 AWG Wires): </t>
  </si>
  <si>
    <t xml:space="preserve">Wire Factor Used (Two - No. 6 AWG Wires): </t>
  </si>
  <si>
    <t xml:space="preserve">Wire Factor Used (Two - No. 10 AWG Wires): </t>
  </si>
  <si>
    <t>Design
Feet</t>
  </si>
  <si>
    <t>Ampere-
Feet</t>
  </si>
  <si>
    <t>Supply Voltage:</t>
  </si>
  <si>
    <t>Wire Resistance Used:</t>
  </si>
  <si>
    <t>No.</t>
  </si>
  <si>
    <t>AWG.</t>
  </si>
  <si>
    <t>Power Service:</t>
  </si>
  <si>
    <t>County-Route-Section:</t>
  </si>
  <si>
    <t>Circuit:</t>
  </si>
  <si>
    <t>1/0</t>
  </si>
  <si>
    <t>2/0</t>
  </si>
  <si>
    <t>4/0</t>
  </si>
  <si>
    <t>No. of Wires for Calculation Purposes:</t>
  </si>
  <si>
    <t>BW1-11</t>
  </si>
  <si>
    <t>BW1-10</t>
  </si>
  <si>
    <t>BW1-9</t>
  </si>
  <si>
    <t>BW1-8</t>
  </si>
  <si>
    <t>BW1-7</t>
  </si>
  <si>
    <t>BW1-6</t>
  </si>
  <si>
    <t>BW1-5</t>
  </si>
  <si>
    <t>BW1-4</t>
  </si>
  <si>
    <t>BW1-3</t>
  </si>
  <si>
    <t>BW1-2</t>
  </si>
  <si>
    <t>BW1-1</t>
  </si>
  <si>
    <t>PS 'BW'</t>
  </si>
  <si>
    <t>BW</t>
  </si>
  <si>
    <t>BW1</t>
  </si>
  <si>
    <t>SUM-8-1.75</t>
  </si>
  <si>
    <t>Circuit: 'BW1'</t>
  </si>
  <si>
    <t>BW2-15</t>
  </si>
  <si>
    <t>BW2-11</t>
  </si>
  <si>
    <t>BW2-10</t>
  </si>
  <si>
    <t>BW2-9</t>
  </si>
  <si>
    <t>BW2-8</t>
  </si>
  <si>
    <t>BW2-7</t>
  </si>
  <si>
    <t>BW2-6</t>
  </si>
  <si>
    <t>BW2-5</t>
  </si>
  <si>
    <t>BW2-4</t>
  </si>
  <si>
    <t>BW2-3</t>
  </si>
  <si>
    <t>BW2-2</t>
  </si>
  <si>
    <t>BW2-1</t>
  </si>
  <si>
    <t>PS - 'BW'</t>
  </si>
  <si>
    <t>BW2-13</t>
  </si>
  <si>
    <t>BW2-12</t>
  </si>
  <si>
    <t>BW2-14</t>
  </si>
  <si>
    <t>Circuit: 'BW2'</t>
  </si>
  <si>
    <t>Circuit: 'BE1'</t>
  </si>
  <si>
    <t>BE1</t>
  </si>
  <si>
    <t>BE</t>
  </si>
  <si>
    <t>BW2</t>
  </si>
  <si>
    <t>BE1-6</t>
  </si>
  <si>
    <t>BE1-5</t>
  </si>
  <si>
    <t>BE1-4</t>
  </si>
  <si>
    <t>BE1-3</t>
  </si>
  <si>
    <t>BE1-2</t>
  </si>
  <si>
    <t>BE1-1</t>
  </si>
  <si>
    <t>PS - 'BE'</t>
  </si>
  <si>
    <t>BE2</t>
  </si>
  <si>
    <t>Circuit: 'BE2'</t>
  </si>
  <si>
    <t>BE2-15</t>
  </si>
  <si>
    <t>BE2-14</t>
  </si>
  <si>
    <t>BE2-13</t>
  </si>
  <si>
    <t>BE2-12</t>
  </si>
  <si>
    <t>BE2-11</t>
  </si>
  <si>
    <t>BE2-10</t>
  </si>
  <si>
    <t>BE2-9</t>
  </si>
  <si>
    <t>BE2-8</t>
  </si>
  <si>
    <t>BE2-7</t>
  </si>
  <si>
    <t>BE2-6</t>
  </si>
  <si>
    <t>BE2-5</t>
  </si>
  <si>
    <t>BE2-4</t>
  </si>
  <si>
    <t>BE2-3</t>
  </si>
  <si>
    <t>BE2-2</t>
  </si>
  <si>
    <t>BE2-1</t>
  </si>
  <si>
    <t>Circuit: 'SB1'</t>
  </si>
  <si>
    <t>PB-1</t>
  </si>
  <si>
    <t>FRA-71-14.36</t>
  </si>
  <si>
    <t>PB1</t>
  </si>
  <si>
    <t>PB3</t>
  </si>
  <si>
    <t>PB4</t>
  </si>
  <si>
    <t>PB5</t>
  </si>
  <si>
    <t>PB6</t>
  </si>
  <si>
    <t>PB2</t>
  </si>
  <si>
    <t>LP1</t>
  </si>
  <si>
    <t>LP2</t>
  </si>
  <si>
    <t>LP3</t>
  </si>
  <si>
    <t>LP4</t>
  </si>
  <si>
    <t>LP5</t>
  </si>
  <si>
    <t>LP6</t>
  </si>
  <si>
    <t>LP7</t>
  </si>
  <si>
    <t>LP8</t>
  </si>
  <si>
    <t>LP9</t>
  </si>
  <si>
    <t>CC</t>
  </si>
  <si>
    <t>L1</t>
  </si>
  <si>
    <t>L2</t>
  </si>
  <si>
    <t>L3</t>
  </si>
  <si>
    <t>L4</t>
  </si>
  <si>
    <t>L5</t>
  </si>
  <si>
    <t>L6</t>
  </si>
  <si>
    <t>L7</t>
  </si>
  <si>
    <t>L8</t>
  </si>
  <si>
    <t>L11</t>
  </si>
  <si>
    <t>L10</t>
  </si>
  <si>
    <t>L9</t>
  </si>
  <si>
    <t>WP1</t>
  </si>
  <si>
    <t>WP2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</si>
</sst>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0"/>
      <name val="Arial"/>
    </font>
    <font>
      <b/>
      <sz val="12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1"/>
      <name val="Arial"/>
      <family val="2"/>
    </font>
    <font>
      <sz val="10"/>
      <name val="Arial"/>
      <family val="2"/>
    </font>
    <font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Fill="1" applyBorder="1" applyAlignment="1">
      <alignment horizontal="left"/>
    </xf>
    <xf numFmtId="0" fontId="0" fillId="0" borderId="0" xfId="0" applyBorder="1" applyAlignment="1"/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2" fontId="2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Border="1" applyAlignment="1"/>
    <xf numFmtId="0" fontId="4" fillId="0" borderId="0" xfId="0" applyFont="1" applyBorder="1" applyAlignment="1"/>
    <xf numFmtId="49" fontId="5" fillId="0" borderId="0" xfId="0" applyNumberFormat="1" applyFont="1" applyAlignment="1">
      <alignment horizontal="right"/>
    </xf>
    <xf numFmtId="2" fontId="0" fillId="0" borderId="0" xfId="0" applyNumberFormat="1"/>
    <xf numFmtId="164" fontId="4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zoomScaleNormal="100" workbookViewId="0">
      <selection activeCell="A28" sqref="A28"/>
    </sheetView>
  </sheetViews>
  <sheetFormatPr defaultColWidth="0" defaultRowHeight="12.75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2" bestFit="1" customWidth="1"/>
    <col min="12" max="19" width="0" hidden="1" customWidth="1"/>
    <col min="20" max="16384" width="9.140625" hidden="1"/>
  </cols>
  <sheetData>
    <row r="1" spans="1:19" ht="15.75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M1" s="15"/>
      <c r="R1" s="15">
        <v>14</v>
      </c>
      <c r="S1" s="31">
        <v>3.1</v>
      </c>
    </row>
    <row r="2" spans="1:19" ht="14.25" x14ac:dyDescent="0.2">
      <c r="A2" s="24" t="s">
        <v>24</v>
      </c>
      <c r="B2" s="24"/>
      <c r="C2" s="24" t="s">
        <v>44</v>
      </c>
      <c r="D2" s="24"/>
      <c r="E2" s="24"/>
      <c r="F2" s="24"/>
      <c r="G2" s="24" t="s">
        <v>29</v>
      </c>
      <c r="H2" s="24"/>
      <c r="I2" s="24"/>
      <c r="J2" s="24"/>
      <c r="K2" s="23">
        <v>2</v>
      </c>
      <c r="M2" s="15"/>
      <c r="R2" s="15">
        <v>12</v>
      </c>
      <c r="S2" s="31">
        <v>2</v>
      </c>
    </row>
    <row r="3" spans="1:19" ht="14.25" x14ac:dyDescent="0.2">
      <c r="A3" s="24" t="s">
        <v>23</v>
      </c>
      <c r="B3" s="24"/>
      <c r="C3" s="28" t="s">
        <v>42</v>
      </c>
      <c r="D3" s="24" t="s">
        <v>25</v>
      </c>
      <c r="E3" s="29" t="s">
        <v>43</v>
      </c>
      <c r="F3" s="24"/>
      <c r="G3" s="24"/>
      <c r="H3" s="24"/>
      <c r="I3" s="24"/>
      <c r="J3" s="24"/>
      <c r="K3" s="24"/>
      <c r="M3" s="15"/>
      <c r="R3" s="15">
        <v>10</v>
      </c>
      <c r="S3" s="31">
        <v>1.2</v>
      </c>
    </row>
    <row r="4" spans="1:19" ht="14.25" x14ac:dyDescent="0.2">
      <c r="A4" s="24" t="s">
        <v>19</v>
      </c>
      <c r="B4" s="24"/>
      <c r="C4" s="24">
        <v>480</v>
      </c>
      <c r="D4" s="24"/>
      <c r="E4" s="24"/>
      <c r="F4" s="24"/>
      <c r="G4" s="24"/>
      <c r="H4" s="24"/>
      <c r="I4" s="24"/>
      <c r="J4" s="24"/>
      <c r="K4" s="24"/>
      <c r="R4" s="15">
        <v>8</v>
      </c>
      <c r="S4" s="31">
        <v>0.78</v>
      </c>
    </row>
    <row r="5" spans="1:19" ht="14.25" x14ac:dyDescent="0.2">
      <c r="A5" s="24" t="s">
        <v>20</v>
      </c>
      <c r="B5" s="24"/>
      <c r="C5" s="24" t="s">
        <v>21</v>
      </c>
      <c r="D5" s="23">
        <v>4</v>
      </c>
      <c r="E5" s="24" t="s">
        <v>22</v>
      </c>
      <c r="F5" s="32">
        <f>IF(D5="","",VLOOKUP(D5,R1:S10,2,FALSE))</f>
        <v>0.31</v>
      </c>
      <c r="G5" s="24"/>
      <c r="H5" s="24"/>
      <c r="I5" s="24"/>
      <c r="J5" s="24"/>
      <c r="K5" s="24"/>
      <c r="R5" s="15">
        <v>6</v>
      </c>
      <c r="S5" s="31">
        <v>0.49</v>
      </c>
    </row>
    <row r="6" spans="1:19" ht="14.25" x14ac:dyDescent="0.2">
      <c r="A6" s="24"/>
      <c r="B6" s="24"/>
      <c r="C6" s="24" t="s">
        <v>21</v>
      </c>
      <c r="D6" s="23"/>
      <c r="E6" s="24" t="s">
        <v>22</v>
      </c>
      <c r="F6" s="23"/>
      <c r="G6" s="24"/>
      <c r="H6" s="24"/>
      <c r="I6" s="24"/>
      <c r="J6" s="24"/>
      <c r="K6" s="24"/>
      <c r="R6" s="15">
        <v>4</v>
      </c>
      <c r="S6" s="31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5">
        <v>2</v>
      </c>
      <c r="S7" s="31">
        <v>0.19</v>
      </c>
    </row>
    <row r="8" spans="1:19" x14ac:dyDescent="0.2">
      <c r="A8" s="4" t="s">
        <v>13</v>
      </c>
      <c r="B8" s="14">
        <v>480</v>
      </c>
      <c r="C8" s="44" t="s">
        <v>16</v>
      </c>
      <c r="D8" s="45"/>
      <c r="E8" s="45"/>
      <c r="F8" s="45"/>
      <c r="G8" s="45"/>
      <c r="H8" s="25">
        <v>2.4</v>
      </c>
      <c r="I8" s="46" t="s">
        <v>11</v>
      </c>
      <c r="J8" s="47"/>
      <c r="K8" s="2" t="s">
        <v>45</v>
      </c>
      <c r="R8" s="30" t="s">
        <v>26</v>
      </c>
      <c r="S8" s="31">
        <v>0.12</v>
      </c>
    </row>
    <row r="9" spans="1:19" x14ac:dyDescent="0.2">
      <c r="A9" s="9"/>
      <c r="B9" s="10"/>
      <c r="C9" s="44" t="s">
        <v>14</v>
      </c>
      <c r="D9" s="45"/>
      <c r="E9" s="45"/>
      <c r="F9" s="45"/>
      <c r="G9" s="45"/>
      <c r="H9" s="25">
        <v>1.56</v>
      </c>
      <c r="I9" s="46" t="s">
        <v>11</v>
      </c>
      <c r="J9" s="47"/>
      <c r="K9" s="6"/>
      <c r="R9" s="30" t="s">
        <v>27</v>
      </c>
      <c r="S9" s="31">
        <v>0.1</v>
      </c>
    </row>
    <row r="10" spans="1:19" x14ac:dyDescent="0.2">
      <c r="A10" s="9"/>
      <c r="B10" s="10"/>
      <c r="C10" s="11" t="s">
        <v>15</v>
      </c>
      <c r="D10" s="12"/>
      <c r="E10" s="12"/>
      <c r="F10" s="12"/>
      <c r="G10" s="12"/>
      <c r="H10" s="25">
        <v>0.98</v>
      </c>
      <c r="I10" s="13" t="s">
        <v>11</v>
      </c>
      <c r="J10" s="14"/>
      <c r="K10" s="6"/>
      <c r="R10" s="30" t="s">
        <v>28</v>
      </c>
      <c r="S10">
        <v>7.9000000000000001E-2</v>
      </c>
    </row>
    <row r="11" spans="1:19" x14ac:dyDescent="0.2">
      <c r="A11" s="9"/>
      <c r="B11" s="10"/>
      <c r="C11" s="11" t="s">
        <v>12</v>
      </c>
      <c r="D11" s="12"/>
      <c r="E11" s="12"/>
      <c r="F11" s="12"/>
      <c r="G11" s="12"/>
      <c r="H11" s="25">
        <v>0.62</v>
      </c>
      <c r="I11" s="13" t="s">
        <v>11</v>
      </c>
      <c r="J11" s="14"/>
      <c r="K11" s="6"/>
      <c r="R11" s="19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9"/>
    </row>
    <row r="13" spans="1:19" x14ac:dyDescent="0.2">
      <c r="A13" s="48" t="s">
        <v>2</v>
      </c>
      <c r="B13" s="49"/>
      <c r="C13" s="49"/>
      <c r="D13" s="48" t="s">
        <v>7</v>
      </c>
      <c r="E13" s="49"/>
      <c r="F13" s="39" t="s">
        <v>18</v>
      </c>
      <c r="G13" s="41" t="s">
        <v>1</v>
      </c>
      <c r="H13" s="48" t="s">
        <v>8</v>
      </c>
      <c r="I13" s="49"/>
      <c r="J13" s="41" t="s">
        <v>10</v>
      </c>
      <c r="K13" s="41" t="s">
        <v>5</v>
      </c>
      <c r="L13" s="21"/>
      <c r="R13" s="19"/>
    </row>
    <row r="14" spans="1:19" ht="25.5" x14ac:dyDescent="0.2">
      <c r="A14" s="22" t="s">
        <v>3</v>
      </c>
      <c r="B14" s="22" t="s">
        <v>4</v>
      </c>
      <c r="C14" s="26" t="s">
        <v>17</v>
      </c>
      <c r="D14" s="22" t="s">
        <v>5</v>
      </c>
      <c r="E14" s="22" t="s">
        <v>6</v>
      </c>
      <c r="F14" s="40"/>
      <c r="G14" s="42"/>
      <c r="H14" s="27" t="s">
        <v>9</v>
      </c>
      <c r="I14" s="27" t="s">
        <v>6</v>
      </c>
      <c r="J14" s="42"/>
      <c r="K14" s="42"/>
      <c r="L14" s="21"/>
      <c r="R14" s="19"/>
    </row>
    <row r="15" spans="1:19" x14ac:dyDescent="0.2">
      <c r="A15" s="5" t="s">
        <v>30</v>
      </c>
      <c r="B15" s="5" t="s">
        <v>31</v>
      </c>
      <c r="C15" s="7">
        <v>166</v>
      </c>
      <c r="D15" s="8">
        <v>0.68</v>
      </c>
      <c r="E15" s="8">
        <f>D15</f>
        <v>0.68</v>
      </c>
      <c r="F15" s="7">
        <f t="shared" ref="F15:F28" si="0">IF(E15="","",C15*E15)</f>
        <v>112.88000000000001</v>
      </c>
      <c r="G15" s="5">
        <v>4</v>
      </c>
      <c r="H15" s="8">
        <f>IF(G15="","",F15*(2*(VLOOKUP(G15,$R$1:$S$10,2,FALSE)))/1000)</f>
        <v>6.9985600000000009E-2</v>
      </c>
      <c r="I15" s="8">
        <f t="shared" ref="I15:I17" si="1">I16+H15</f>
        <v>1.9777256000000001</v>
      </c>
      <c r="J15" s="8">
        <f>IF(G15="","",I15/$B$8*100)</f>
        <v>0.41202616666666675</v>
      </c>
      <c r="K15" s="5" t="str">
        <f>IF(A15="","",A15)</f>
        <v>BW1-11</v>
      </c>
      <c r="L15" s="21"/>
      <c r="R15" s="19"/>
    </row>
    <row r="16" spans="1:19" x14ac:dyDescent="0.2">
      <c r="A16" s="5" t="s">
        <v>31</v>
      </c>
      <c r="B16" s="5" t="s">
        <v>32</v>
      </c>
      <c r="C16" s="7">
        <v>160</v>
      </c>
      <c r="D16" s="8">
        <v>0.68</v>
      </c>
      <c r="E16" s="8">
        <f>E15+D16</f>
        <v>1.36</v>
      </c>
      <c r="F16" s="7">
        <f t="shared" si="0"/>
        <v>217.60000000000002</v>
      </c>
      <c r="G16" s="5">
        <v>4</v>
      </c>
      <c r="H16" s="8">
        <f t="shared" ref="H16:H28" si="2">IF(G16="","",F16*(2*(VLOOKUP(G16,$R$1:$S$10,2,FALSE)))/1000)</f>
        <v>0.134912</v>
      </c>
      <c r="I16" s="8">
        <f t="shared" si="1"/>
        <v>1.90774</v>
      </c>
      <c r="J16" s="8">
        <f t="shared" ref="J16:J28" si="3">IF(G16="","",I16/$B$8*100)</f>
        <v>0.39744583333333333</v>
      </c>
      <c r="K16" s="5" t="str">
        <f t="shared" ref="K16:K28" si="4">IF(A16="","",A16)</f>
        <v>BW1-10</v>
      </c>
      <c r="L16" s="21"/>
    </row>
    <row r="17" spans="1:12" x14ac:dyDescent="0.2">
      <c r="A17" s="5" t="str">
        <f>B16</f>
        <v>BW1-9</v>
      </c>
      <c r="B17" s="5" t="s">
        <v>33</v>
      </c>
      <c r="C17" s="7">
        <v>163</v>
      </c>
      <c r="D17" s="8">
        <v>0.68</v>
      </c>
      <c r="E17" s="8">
        <f t="shared" ref="E17:E19" si="5">E16+D17</f>
        <v>2.04</v>
      </c>
      <c r="F17" s="7">
        <f t="shared" si="0"/>
        <v>332.52</v>
      </c>
      <c r="G17" s="5">
        <v>4</v>
      </c>
      <c r="H17" s="8">
        <f t="shared" si="2"/>
        <v>0.2061624</v>
      </c>
      <c r="I17" s="8">
        <f t="shared" si="1"/>
        <v>1.7728280000000001</v>
      </c>
      <c r="J17" s="8">
        <f t="shared" si="3"/>
        <v>0.36933916666666666</v>
      </c>
      <c r="K17" s="5" t="str">
        <f t="shared" si="4"/>
        <v>BW1-9</v>
      </c>
      <c r="L17" s="21"/>
    </row>
    <row r="18" spans="1:12" x14ac:dyDescent="0.2">
      <c r="A18" s="5" t="s">
        <v>33</v>
      </c>
      <c r="B18" s="5" t="s">
        <v>34</v>
      </c>
      <c r="C18" s="7">
        <v>157</v>
      </c>
      <c r="D18" s="8">
        <v>0.68</v>
      </c>
      <c r="E18" s="8">
        <f t="shared" si="5"/>
        <v>2.72</v>
      </c>
      <c r="F18" s="7">
        <f t="shared" si="0"/>
        <v>427.04</v>
      </c>
      <c r="G18" s="5">
        <v>4</v>
      </c>
      <c r="H18" s="8">
        <f t="shared" si="2"/>
        <v>0.26476480000000002</v>
      </c>
      <c r="I18" s="8">
        <f>I19+H18</f>
        <v>1.5666656000000001</v>
      </c>
      <c r="J18" s="8">
        <f t="shared" si="3"/>
        <v>0.32638866666666666</v>
      </c>
      <c r="K18" s="5" t="str">
        <f t="shared" si="4"/>
        <v>BW1-8</v>
      </c>
      <c r="L18" s="21"/>
    </row>
    <row r="19" spans="1:12" x14ac:dyDescent="0.2">
      <c r="A19" s="5" t="s">
        <v>34</v>
      </c>
      <c r="B19" s="5" t="s">
        <v>92</v>
      </c>
      <c r="C19" s="7">
        <v>138</v>
      </c>
      <c r="D19" s="8">
        <v>0.68</v>
      </c>
      <c r="E19" s="8">
        <f t="shared" si="5"/>
        <v>3.4000000000000004</v>
      </c>
      <c r="F19" s="7">
        <f t="shared" si="0"/>
        <v>469.20000000000005</v>
      </c>
      <c r="G19" s="5">
        <v>4</v>
      </c>
      <c r="H19" s="8">
        <f t="shared" si="2"/>
        <v>0.29090400000000005</v>
      </c>
      <c r="I19" s="8">
        <f>I27+H19</f>
        <v>1.3019008000000001</v>
      </c>
      <c r="J19" s="8">
        <f t="shared" si="3"/>
        <v>0.27122933333333332</v>
      </c>
      <c r="K19" s="5" t="str">
        <f t="shared" si="4"/>
        <v>BW1-7</v>
      </c>
      <c r="L19" s="21"/>
    </row>
    <row r="20" spans="1:12" x14ac:dyDescent="0.2">
      <c r="A20" s="5"/>
      <c r="B20" s="5"/>
      <c r="C20" s="7"/>
      <c r="D20" s="8"/>
      <c r="E20" s="8"/>
      <c r="F20" s="7"/>
      <c r="G20" s="5"/>
      <c r="H20" s="8"/>
      <c r="I20" s="8"/>
      <c r="J20" s="8" t="str">
        <f t="shared" si="3"/>
        <v/>
      </c>
      <c r="K20" s="5" t="str">
        <f t="shared" si="4"/>
        <v/>
      </c>
      <c r="L20" s="21"/>
    </row>
    <row r="21" spans="1:12" x14ac:dyDescent="0.2">
      <c r="A21" s="5" t="s">
        <v>35</v>
      </c>
      <c r="B21" s="5" t="s">
        <v>36</v>
      </c>
      <c r="C21" s="7">
        <v>160</v>
      </c>
      <c r="D21" s="8">
        <v>0.34</v>
      </c>
      <c r="E21" s="8">
        <f>D21</f>
        <v>0.34</v>
      </c>
      <c r="F21" s="7">
        <f t="shared" si="0"/>
        <v>54.400000000000006</v>
      </c>
      <c r="G21" s="5">
        <v>4</v>
      </c>
      <c r="H21" s="8">
        <f t="shared" si="2"/>
        <v>3.3728000000000001E-2</v>
      </c>
      <c r="I21" s="8">
        <f t="shared" ref="I21:I23" si="6">I22+H21</f>
        <v>1.3742052</v>
      </c>
      <c r="J21" s="8">
        <f t="shared" si="3"/>
        <v>0.28629274999999998</v>
      </c>
      <c r="K21" s="5" t="str">
        <f t="shared" si="4"/>
        <v>BW1-6</v>
      </c>
      <c r="L21" s="21"/>
    </row>
    <row r="22" spans="1:12" x14ac:dyDescent="0.2">
      <c r="A22" s="5" t="str">
        <f>B21</f>
        <v>BW1-5</v>
      </c>
      <c r="B22" s="5" t="s">
        <v>37</v>
      </c>
      <c r="C22" s="7">
        <v>162</v>
      </c>
      <c r="D22" s="8">
        <v>0.34</v>
      </c>
      <c r="E22" s="8">
        <f>E21+D22</f>
        <v>0.68</v>
      </c>
      <c r="F22" s="7">
        <f t="shared" si="0"/>
        <v>110.16000000000001</v>
      </c>
      <c r="G22" s="5">
        <v>4</v>
      </c>
      <c r="H22" s="8">
        <f t="shared" si="2"/>
        <v>6.8299200000000018E-2</v>
      </c>
      <c r="I22" s="8">
        <f t="shared" si="6"/>
        <v>1.3404772</v>
      </c>
      <c r="J22" s="8">
        <f t="shared" si="3"/>
        <v>0.27926608333333336</v>
      </c>
      <c r="K22" s="5" t="str">
        <f t="shared" si="4"/>
        <v>BW1-5</v>
      </c>
      <c r="L22" s="21"/>
    </row>
    <row r="23" spans="1:12" x14ac:dyDescent="0.2">
      <c r="A23" s="5" t="str">
        <f>B22</f>
        <v>BW1-4</v>
      </c>
      <c r="B23" s="5" t="s">
        <v>38</v>
      </c>
      <c r="C23" s="7">
        <v>161</v>
      </c>
      <c r="D23" s="8">
        <v>0.34</v>
      </c>
      <c r="E23" s="8">
        <f t="shared" ref="E23:E25" si="7">E22+D23</f>
        <v>1.02</v>
      </c>
      <c r="F23" s="7">
        <f t="shared" si="0"/>
        <v>164.22</v>
      </c>
      <c r="G23" s="5">
        <v>4</v>
      </c>
      <c r="H23" s="8">
        <f t="shared" si="2"/>
        <v>0.1018164</v>
      </c>
      <c r="I23" s="8">
        <f t="shared" si="6"/>
        <v>1.272178</v>
      </c>
      <c r="J23" s="8">
        <f t="shared" si="3"/>
        <v>0.26503708333333331</v>
      </c>
      <c r="K23" s="5" t="str">
        <f t="shared" si="4"/>
        <v>BW1-4</v>
      </c>
      <c r="L23" s="21"/>
    </row>
    <row r="24" spans="1:12" x14ac:dyDescent="0.2">
      <c r="A24" s="5" t="str">
        <f>B23</f>
        <v>BW1-3</v>
      </c>
      <c r="B24" s="5" t="s">
        <v>39</v>
      </c>
      <c r="C24" s="7">
        <v>159</v>
      </c>
      <c r="D24" s="8">
        <v>0.34</v>
      </c>
      <c r="E24" s="8">
        <f t="shared" si="7"/>
        <v>1.36</v>
      </c>
      <c r="F24" s="7">
        <f t="shared" si="0"/>
        <v>216.24</v>
      </c>
      <c r="G24" s="5">
        <v>4</v>
      </c>
      <c r="H24" s="8">
        <f t="shared" si="2"/>
        <v>0.13406880000000002</v>
      </c>
      <c r="I24" s="8">
        <f>I25+H24</f>
        <v>1.1703616000000001</v>
      </c>
      <c r="J24" s="8">
        <f t="shared" si="3"/>
        <v>0.24382533333333337</v>
      </c>
      <c r="K24" s="5" t="str">
        <f t="shared" si="4"/>
        <v>BW1-3</v>
      </c>
      <c r="L24" s="21"/>
    </row>
    <row r="25" spans="1:12" x14ac:dyDescent="0.2">
      <c r="A25" s="16" t="str">
        <f>B24</f>
        <v>BW1-2</v>
      </c>
      <c r="B25" s="16" t="s">
        <v>92</v>
      </c>
      <c r="C25" s="17">
        <v>24</v>
      </c>
      <c r="D25" s="18">
        <v>0.34</v>
      </c>
      <c r="E25" s="8">
        <f t="shared" si="7"/>
        <v>1.7000000000000002</v>
      </c>
      <c r="F25" s="7">
        <f t="shared" si="0"/>
        <v>40.800000000000004</v>
      </c>
      <c r="G25" s="5">
        <v>4</v>
      </c>
      <c r="H25" s="8">
        <f t="shared" si="2"/>
        <v>2.5296000000000003E-2</v>
      </c>
      <c r="I25" s="8">
        <f>I27+H25</f>
        <v>1.0362928</v>
      </c>
      <c r="J25" s="8">
        <f t="shared" si="3"/>
        <v>0.21589433333333335</v>
      </c>
      <c r="K25" s="5" t="str">
        <f t="shared" si="4"/>
        <v>BW1-2</v>
      </c>
      <c r="L25" s="21"/>
    </row>
    <row r="26" spans="1:12" x14ac:dyDescent="0.2">
      <c r="A26" s="5"/>
      <c r="B26" s="5"/>
      <c r="C26" s="7"/>
      <c r="D26" s="8"/>
      <c r="E26" s="8"/>
      <c r="F26" s="7"/>
      <c r="G26" s="5"/>
      <c r="H26" s="8"/>
      <c r="I26" s="8"/>
      <c r="J26" s="8" t="str">
        <f t="shared" si="3"/>
        <v/>
      </c>
      <c r="K26" s="5" t="str">
        <f t="shared" si="4"/>
        <v/>
      </c>
      <c r="L26" s="21"/>
    </row>
    <row r="27" spans="1:12" x14ac:dyDescent="0.2">
      <c r="A27" s="5" t="s">
        <v>92</v>
      </c>
      <c r="B27" s="5" t="s">
        <v>40</v>
      </c>
      <c r="C27" s="7">
        <v>148</v>
      </c>
      <c r="D27" s="8">
        <v>0</v>
      </c>
      <c r="E27" s="8">
        <f>E19+E25+D27</f>
        <v>5.1000000000000005</v>
      </c>
      <c r="F27" s="7">
        <f t="shared" si="0"/>
        <v>754.80000000000007</v>
      </c>
      <c r="G27" s="5">
        <v>4</v>
      </c>
      <c r="H27" s="8">
        <f t="shared" si="2"/>
        <v>0.46797600000000006</v>
      </c>
      <c r="I27" s="8">
        <f>I28+H27</f>
        <v>1.0109968</v>
      </c>
      <c r="J27" s="8">
        <f t="shared" si="3"/>
        <v>0.21062433333333333</v>
      </c>
      <c r="K27" s="5" t="str">
        <f t="shared" si="4"/>
        <v>PB-1</v>
      </c>
    </row>
    <row r="28" spans="1:12" x14ac:dyDescent="0.2">
      <c r="A28" s="5" t="s">
        <v>40</v>
      </c>
      <c r="B28" s="5" t="s">
        <v>41</v>
      </c>
      <c r="C28" s="7">
        <v>161</v>
      </c>
      <c r="D28" s="8">
        <v>0.34</v>
      </c>
      <c r="E28" s="8">
        <f>E27+D28</f>
        <v>5.44</v>
      </c>
      <c r="F28" s="7">
        <f t="shared" si="0"/>
        <v>875.84</v>
      </c>
      <c r="G28" s="5">
        <v>4</v>
      </c>
      <c r="H28" s="8">
        <f t="shared" si="2"/>
        <v>0.54302079999999997</v>
      </c>
      <c r="I28" s="8">
        <f>H28</f>
        <v>0.54302079999999997</v>
      </c>
      <c r="J28" s="8">
        <f t="shared" si="3"/>
        <v>0.11312933333333332</v>
      </c>
      <c r="K28" s="5" t="str">
        <f t="shared" si="4"/>
        <v>BW1-1</v>
      </c>
    </row>
    <row r="29" spans="1:12" x14ac:dyDescent="0.2">
      <c r="B29" s="20"/>
      <c r="D29" s="19"/>
    </row>
    <row r="30" spans="1:12" x14ac:dyDescent="0.2">
      <c r="B30" s="19"/>
      <c r="D30" s="19"/>
    </row>
    <row r="35" spans="1:1" x14ac:dyDescent="0.2">
      <c r="A35" s="20">
        <v>120</v>
      </c>
    </row>
    <row r="36" spans="1:1" x14ac:dyDescent="0.2">
      <c r="A36" s="20">
        <v>240</v>
      </c>
    </row>
    <row r="37" spans="1:1" x14ac:dyDescent="0.2">
      <c r="A37" s="20">
        <v>480</v>
      </c>
    </row>
  </sheetData>
  <mergeCells count="12">
    <mergeCell ref="F13:F14"/>
    <mergeCell ref="K13:K14"/>
    <mergeCell ref="A1:K1"/>
    <mergeCell ref="C8:G8"/>
    <mergeCell ref="I8:J8"/>
    <mergeCell ref="C9:G9"/>
    <mergeCell ref="I9:J9"/>
    <mergeCell ref="A13:C13"/>
    <mergeCell ref="D13:E13"/>
    <mergeCell ref="G13:G14"/>
    <mergeCell ref="H13:I13"/>
    <mergeCell ref="J13:J14"/>
  </mergeCells>
  <dataValidations count="2">
    <dataValidation type="list" allowBlank="1" showInputMessage="1" showErrorMessage="1" sqref="D5:D6 G15:G28">
      <formula1>$R$1:$R$10</formula1>
    </dataValidation>
    <dataValidation type="list" allowBlank="1" showInputMessage="1" showErrorMessage="1" sqref="B8">
      <formula1>$A$35:$A$37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zoomScaleNormal="100" workbookViewId="0">
      <selection activeCell="E4" sqref="E4"/>
    </sheetView>
  </sheetViews>
  <sheetFormatPr defaultColWidth="0" defaultRowHeight="12.75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2" bestFit="1" customWidth="1"/>
    <col min="12" max="19" width="0" hidden="1" customWidth="1"/>
    <col min="20" max="16384" width="9.140625" hidden="1"/>
  </cols>
  <sheetData>
    <row r="1" spans="1:19" ht="15.75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M1" s="15"/>
      <c r="R1" s="15">
        <v>14</v>
      </c>
      <c r="S1" s="31">
        <v>3.1</v>
      </c>
    </row>
    <row r="2" spans="1:19" ht="14.25" x14ac:dyDescent="0.2">
      <c r="A2" s="24" t="s">
        <v>24</v>
      </c>
      <c r="B2" s="24"/>
      <c r="C2" s="24" t="s">
        <v>44</v>
      </c>
      <c r="D2" s="24"/>
      <c r="E2" s="24"/>
      <c r="F2" s="24"/>
      <c r="G2" s="24" t="s">
        <v>29</v>
      </c>
      <c r="H2" s="24"/>
      <c r="I2" s="24"/>
      <c r="J2" s="24"/>
      <c r="K2" s="23">
        <v>2</v>
      </c>
      <c r="M2" s="15"/>
      <c r="R2" s="15">
        <v>12</v>
      </c>
      <c r="S2" s="31">
        <v>2</v>
      </c>
    </row>
    <row r="3" spans="1:19" ht="14.25" x14ac:dyDescent="0.2">
      <c r="A3" s="24" t="s">
        <v>23</v>
      </c>
      <c r="B3" s="24"/>
      <c r="C3" s="28" t="s">
        <v>42</v>
      </c>
      <c r="D3" s="24" t="s">
        <v>25</v>
      </c>
      <c r="E3" s="29" t="s">
        <v>66</v>
      </c>
      <c r="F3" s="24"/>
      <c r="G3" s="24"/>
      <c r="H3" s="24"/>
      <c r="I3" s="24"/>
      <c r="J3" s="24"/>
      <c r="K3" s="24"/>
      <c r="M3" s="15"/>
      <c r="R3" s="15">
        <v>10</v>
      </c>
      <c r="S3" s="31">
        <v>1.2</v>
      </c>
    </row>
    <row r="4" spans="1:19" ht="14.25" x14ac:dyDescent="0.2">
      <c r="A4" s="24" t="s">
        <v>19</v>
      </c>
      <c r="B4" s="24"/>
      <c r="C4" s="24">
        <v>480</v>
      </c>
      <c r="D4" s="24"/>
      <c r="E4" s="24"/>
      <c r="F4" s="24"/>
      <c r="G4" s="24"/>
      <c r="H4" s="24"/>
      <c r="I4" s="24"/>
      <c r="J4" s="24"/>
      <c r="K4" s="24"/>
      <c r="R4" s="15">
        <v>8</v>
      </c>
      <c r="S4" s="31">
        <v>0.78</v>
      </c>
    </row>
    <row r="5" spans="1:19" ht="14.25" x14ac:dyDescent="0.2">
      <c r="A5" s="24" t="s">
        <v>20</v>
      </c>
      <c r="B5" s="24"/>
      <c r="C5" s="24" t="s">
        <v>21</v>
      </c>
      <c r="D5" s="23">
        <v>4</v>
      </c>
      <c r="E5" s="24" t="s">
        <v>22</v>
      </c>
      <c r="F5" s="32">
        <f>IF(D5="","",VLOOKUP(D5,R1:S10,2,FALSE))</f>
        <v>0.31</v>
      </c>
      <c r="G5" s="24"/>
      <c r="H5" s="24"/>
      <c r="I5" s="24"/>
      <c r="J5" s="24"/>
      <c r="K5" s="24"/>
      <c r="R5" s="15">
        <v>6</v>
      </c>
      <c r="S5" s="31">
        <v>0.49</v>
      </c>
    </row>
    <row r="6" spans="1:19" ht="14.25" x14ac:dyDescent="0.2">
      <c r="A6" s="24"/>
      <c r="B6" s="24"/>
      <c r="C6" s="24" t="s">
        <v>21</v>
      </c>
      <c r="D6" s="23"/>
      <c r="E6" s="24" t="s">
        <v>22</v>
      </c>
      <c r="F6" s="23"/>
      <c r="G6" s="24"/>
      <c r="H6" s="24"/>
      <c r="I6" s="24"/>
      <c r="J6" s="24"/>
      <c r="K6" s="24"/>
      <c r="R6" s="15">
        <v>4</v>
      </c>
      <c r="S6" s="31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5">
        <v>2</v>
      </c>
      <c r="S7" s="31">
        <v>0.19</v>
      </c>
    </row>
    <row r="8" spans="1:19" x14ac:dyDescent="0.2">
      <c r="A8" s="4" t="s">
        <v>13</v>
      </c>
      <c r="B8" s="38">
        <v>480</v>
      </c>
      <c r="C8" s="44" t="s">
        <v>16</v>
      </c>
      <c r="D8" s="45"/>
      <c r="E8" s="45"/>
      <c r="F8" s="45"/>
      <c r="G8" s="45"/>
      <c r="H8" s="25">
        <v>2.4</v>
      </c>
      <c r="I8" s="46" t="s">
        <v>11</v>
      </c>
      <c r="J8" s="47"/>
      <c r="K8" s="2" t="s">
        <v>62</v>
      </c>
      <c r="R8" s="30" t="s">
        <v>26</v>
      </c>
      <c r="S8" s="31">
        <v>0.12</v>
      </c>
    </row>
    <row r="9" spans="1:19" x14ac:dyDescent="0.2">
      <c r="A9" s="9"/>
      <c r="B9" s="10"/>
      <c r="C9" s="44" t="s">
        <v>14</v>
      </c>
      <c r="D9" s="45"/>
      <c r="E9" s="45"/>
      <c r="F9" s="45"/>
      <c r="G9" s="45"/>
      <c r="H9" s="25">
        <v>1.56</v>
      </c>
      <c r="I9" s="46" t="s">
        <v>11</v>
      </c>
      <c r="J9" s="47"/>
      <c r="K9" s="6"/>
      <c r="R9" s="30" t="s">
        <v>27</v>
      </c>
      <c r="S9" s="31">
        <v>0.1</v>
      </c>
    </row>
    <row r="10" spans="1:19" x14ac:dyDescent="0.2">
      <c r="A10" s="9"/>
      <c r="B10" s="10"/>
      <c r="C10" s="35" t="s">
        <v>15</v>
      </c>
      <c r="D10" s="36"/>
      <c r="E10" s="36"/>
      <c r="F10" s="36"/>
      <c r="G10" s="36"/>
      <c r="H10" s="25">
        <v>0.98</v>
      </c>
      <c r="I10" s="37" t="s">
        <v>11</v>
      </c>
      <c r="J10" s="38"/>
      <c r="K10" s="6"/>
      <c r="R10" s="30" t="s">
        <v>28</v>
      </c>
      <c r="S10">
        <v>7.9000000000000001E-2</v>
      </c>
    </row>
    <row r="11" spans="1:19" x14ac:dyDescent="0.2">
      <c r="A11" s="9"/>
      <c r="B11" s="10"/>
      <c r="C11" s="35" t="s">
        <v>12</v>
      </c>
      <c r="D11" s="36"/>
      <c r="E11" s="36"/>
      <c r="F11" s="36"/>
      <c r="G11" s="36"/>
      <c r="H11" s="25">
        <v>0.62</v>
      </c>
      <c r="I11" s="37" t="s">
        <v>11</v>
      </c>
      <c r="J11" s="38"/>
      <c r="K11" s="6"/>
      <c r="R11" s="19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9"/>
    </row>
    <row r="13" spans="1:19" x14ac:dyDescent="0.2">
      <c r="A13" s="48" t="s">
        <v>2</v>
      </c>
      <c r="B13" s="49"/>
      <c r="C13" s="49"/>
      <c r="D13" s="48" t="s">
        <v>7</v>
      </c>
      <c r="E13" s="49"/>
      <c r="F13" s="39" t="s">
        <v>18</v>
      </c>
      <c r="G13" s="41" t="s">
        <v>1</v>
      </c>
      <c r="H13" s="48" t="s">
        <v>8</v>
      </c>
      <c r="I13" s="49"/>
      <c r="J13" s="41" t="s">
        <v>10</v>
      </c>
      <c r="K13" s="41" t="s">
        <v>5</v>
      </c>
      <c r="L13" s="21"/>
      <c r="R13" s="19"/>
    </row>
    <row r="14" spans="1:19" ht="25.5" x14ac:dyDescent="0.2">
      <c r="A14" s="34" t="s">
        <v>3</v>
      </c>
      <c r="B14" s="34" t="s">
        <v>4</v>
      </c>
      <c r="C14" s="33" t="s">
        <v>17</v>
      </c>
      <c r="D14" s="34" t="s">
        <v>5</v>
      </c>
      <c r="E14" s="34" t="s">
        <v>6</v>
      </c>
      <c r="F14" s="40"/>
      <c r="G14" s="42"/>
      <c r="H14" s="27" t="s">
        <v>9</v>
      </c>
      <c r="I14" s="27" t="s">
        <v>6</v>
      </c>
      <c r="J14" s="42"/>
      <c r="K14" s="42"/>
      <c r="L14" s="21"/>
      <c r="R14" s="19"/>
    </row>
    <row r="15" spans="1:19" x14ac:dyDescent="0.2">
      <c r="A15" s="5" t="s">
        <v>46</v>
      </c>
      <c r="B15" s="5" t="s">
        <v>61</v>
      </c>
      <c r="C15" s="7">
        <v>157</v>
      </c>
      <c r="D15" s="8">
        <v>0.34</v>
      </c>
      <c r="E15" s="8">
        <f>D15</f>
        <v>0.34</v>
      </c>
      <c r="F15" s="7">
        <f t="shared" ref="F15:F29" si="0">IF(E15="","",C15*E15)</f>
        <v>53.38</v>
      </c>
      <c r="G15" s="5">
        <v>4</v>
      </c>
      <c r="H15" s="8">
        <f>IF(G15="","",F15*(2*(VLOOKUP(G15,$R$1:$S$10,2,FALSE)))/1000)</f>
        <v>3.3095600000000003E-2</v>
      </c>
      <c r="I15" s="8">
        <f t="shared" ref="I15:I26" si="1">I16+H15</f>
        <v>4.0861471999999983</v>
      </c>
      <c r="J15" s="8">
        <f>IF(G15="","",I15/$B$8*100)</f>
        <v>0.85128066666666624</v>
      </c>
      <c r="K15" s="5" t="str">
        <f>IF(A15="","",A15)</f>
        <v>BW2-15</v>
      </c>
      <c r="L15" s="21"/>
      <c r="R15" s="19"/>
    </row>
    <row r="16" spans="1:19" x14ac:dyDescent="0.2">
      <c r="A16" s="5" t="str">
        <f t="shared" ref="A16:A29" si="2">B15</f>
        <v>BW2-14</v>
      </c>
      <c r="B16" s="5" t="s">
        <v>59</v>
      </c>
      <c r="C16" s="7">
        <v>157</v>
      </c>
      <c r="D16" s="8">
        <v>0.34</v>
      </c>
      <c r="E16" s="8">
        <f>E15+D16</f>
        <v>0.68</v>
      </c>
      <c r="F16" s="7">
        <f t="shared" si="0"/>
        <v>106.76</v>
      </c>
      <c r="G16" s="5">
        <v>4</v>
      </c>
      <c r="H16" s="8">
        <f t="shared" ref="H16:H29" si="3">IF(G16="","",F16*(2*(VLOOKUP(G16,$R$1:$S$10,2,FALSE)))/1000)</f>
        <v>6.6191200000000006E-2</v>
      </c>
      <c r="I16" s="8">
        <f t="shared" si="1"/>
        <v>4.0530515999999981</v>
      </c>
      <c r="J16" s="8">
        <f t="shared" ref="J16:J29" si="4">IF(G16="","",I16/$B$8*100)</f>
        <v>0.84438574999999949</v>
      </c>
      <c r="K16" s="5" t="str">
        <f t="shared" ref="K16:K29" si="5">IF(A16="","",A16)</f>
        <v>BW2-14</v>
      </c>
      <c r="L16" s="21"/>
    </row>
    <row r="17" spans="1:12" x14ac:dyDescent="0.2">
      <c r="A17" s="5" t="str">
        <f t="shared" si="2"/>
        <v>BW2-13</v>
      </c>
      <c r="B17" s="5" t="s">
        <v>60</v>
      </c>
      <c r="C17" s="7">
        <v>157</v>
      </c>
      <c r="D17" s="8">
        <v>0.34</v>
      </c>
      <c r="E17" s="8">
        <f t="shared" ref="E17:E29" si="6">E16+D17</f>
        <v>1.02</v>
      </c>
      <c r="F17" s="7">
        <f t="shared" si="0"/>
        <v>160.14000000000001</v>
      </c>
      <c r="G17" s="5">
        <v>4</v>
      </c>
      <c r="H17" s="8">
        <f t="shared" si="3"/>
        <v>9.9286800000000008E-2</v>
      </c>
      <c r="I17" s="8">
        <f t="shared" si="1"/>
        <v>3.9868603999999985</v>
      </c>
      <c r="J17" s="8">
        <f t="shared" si="4"/>
        <v>0.83059591666666632</v>
      </c>
      <c r="K17" s="5" t="str">
        <f t="shared" si="5"/>
        <v>BW2-13</v>
      </c>
      <c r="L17" s="21"/>
    </row>
    <row r="18" spans="1:12" x14ac:dyDescent="0.2">
      <c r="A18" s="5" t="str">
        <f t="shared" si="2"/>
        <v>BW2-12</v>
      </c>
      <c r="B18" s="5" t="s">
        <v>47</v>
      </c>
      <c r="C18" s="7">
        <v>155</v>
      </c>
      <c r="D18" s="8">
        <v>0.34</v>
      </c>
      <c r="E18" s="8">
        <f t="shared" si="6"/>
        <v>1.36</v>
      </c>
      <c r="F18" s="7">
        <f t="shared" si="0"/>
        <v>210.8</v>
      </c>
      <c r="G18" s="5">
        <v>4</v>
      </c>
      <c r="H18" s="8">
        <f t="shared" si="3"/>
        <v>0.13069600000000001</v>
      </c>
      <c r="I18" s="8">
        <f t="shared" si="1"/>
        <v>3.8875735999999987</v>
      </c>
      <c r="J18" s="8">
        <f t="shared" si="4"/>
        <v>0.8099111666666664</v>
      </c>
      <c r="K18" s="5" t="str">
        <f t="shared" si="5"/>
        <v>BW2-12</v>
      </c>
      <c r="L18" s="21"/>
    </row>
    <row r="19" spans="1:12" x14ac:dyDescent="0.2">
      <c r="A19" s="5" t="str">
        <f t="shared" si="2"/>
        <v>BW2-11</v>
      </c>
      <c r="B19" s="5" t="s">
        <v>48</v>
      </c>
      <c r="C19" s="7">
        <v>160</v>
      </c>
      <c r="D19" s="8">
        <v>0.34</v>
      </c>
      <c r="E19" s="8">
        <f t="shared" si="6"/>
        <v>1.7000000000000002</v>
      </c>
      <c r="F19" s="7">
        <f t="shared" si="0"/>
        <v>272</v>
      </c>
      <c r="G19" s="5">
        <v>4</v>
      </c>
      <c r="H19" s="8">
        <f t="shared" si="3"/>
        <v>0.16863999999999998</v>
      </c>
      <c r="I19" s="8">
        <f t="shared" si="1"/>
        <v>3.7568775999999988</v>
      </c>
      <c r="J19" s="8">
        <f t="shared" si="4"/>
        <v>0.78268283333333311</v>
      </c>
      <c r="K19" s="5" t="str">
        <f t="shared" si="5"/>
        <v>BW2-11</v>
      </c>
      <c r="L19" s="21"/>
    </row>
    <row r="20" spans="1:12" x14ac:dyDescent="0.2">
      <c r="A20" s="5" t="str">
        <f t="shared" si="2"/>
        <v>BW2-10</v>
      </c>
      <c r="B20" s="5" t="s">
        <v>49</v>
      </c>
      <c r="C20" s="7">
        <v>160</v>
      </c>
      <c r="D20" s="8">
        <v>0.34</v>
      </c>
      <c r="E20" s="8">
        <f t="shared" si="6"/>
        <v>2.04</v>
      </c>
      <c r="F20" s="7">
        <f t="shared" si="0"/>
        <v>326.39999999999998</v>
      </c>
      <c r="G20" s="5">
        <v>4</v>
      </c>
      <c r="H20" s="8">
        <f t="shared" si="3"/>
        <v>0.20236799999999999</v>
      </c>
      <c r="I20" s="8">
        <f t="shared" si="1"/>
        <v>3.5882375999999989</v>
      </c>
      <c r="J20" s="8">
        <f t="shared" si="4"/>
        <v>0.74754949999999976</v>
      </c>
      <c r="K20" s="5" t="str">
        <f t="shared" si="5"/>
        <v>BW2-10</v>
      </c>
      <c r="L20" s="21"/>
    </row>
    <row r="21" spans="1:12" x14ac:dyDescent="0.2">
      <c r="A21" s="5" t="str">
        <f t="shared" si="2"/>
        <v>BW2-9</v>
      </c>
      <c r="B21" s="5" t="s">
        <v>50</v>
      </c>
      <c r="C21" s="7">
        <v>160</v>
      </c>
      <c r="D21" s="8">
        <v>0.34</v>
      </c>
      <c r="E21" s="8">
        <f t="shared" si="6"/>
        <v>2.38</v>
      </c>
      <c r="F21" s="7">
        <f t="shared" si="0"/>
        <v>380.79999999999995</v>
      </c>
      <c r="G21" s="5">
        <v>4</v>
      </c>
      <c r="H21" s="8">
        <f t="shared" si="3"/>
        <v>0.23609599999999997</v>
      </c>
      <c r="I21" s="8">
        <f t="shared" si="1"/>
        <v>3.385869599999999</v>
      </c>
      <c r="J21" s="8">
        <f t="shared" si="4"/>
        <v>0.70538949999999989</v>
      </c>
      <c r="K21" s="5" t="str">
        <f t="shared" si="5"/>
        <v>BW2-9</v>
      </c>
      <c r="L21" s="21"/>
    </row>
    <row r="22" spans="1:12" x14ac:dyDescent="0.2">
      <c r="A22" s="5" t="str">
        <f t="shared" si="2"/>
        <v>BW2-8</v>
      </c>
      <c r="B22" s="5" t="s">
        <v>51</v>
      </c>
      <c r="C22" s="7">
        <v>160</v>
      </c>
      <c r="D22" s="8">
        <v>0.34</v>
      </c>
      <c r="E22" s="8">
        <f t="shared" si="6"/>
        <v>2.7199999999999998</v>
      </c>
      <c r="F22" s="7">
        <f t="shared" si="0"/>
        <v>435.19999999999993</v>
      </c>
      <c r="G22" s="5">
        <v>4</v>
      </c>
      <c r="H22" s="8">
        <f t="shared" si="3"/>
        <v>0.26982399999999995</v>
      </c>
      <c r="I22" s="8">
        <f t="shared" si="1"/>
        <v>3.1497735999999992</v>
      </c>
      <c r="J22" s="8">
        <f t="shared" si="4"/>
        <v>0.65620283333333318</v>
      </c>
      <c r="K22" s="5" t="str">
        <f t="shared" si="5"/>
        <v>BW2-8</v>
      </c>
      <c r="L22" s="21"/>
    </row>
    <row r="23" spans="1:12" x14ac:dyDescent="0.2">
      <c r="A23" s="5" t="str">
        <f t="shared" si="2"/>
        <v>BW2-7</v>
      </c>
      <c r="B23" s="5" t="s">
        <v>52</v>
      </c>
      <c r="C23" s="7">
        <v>160</v>
      </c>
      <c r="D23" s="8">
        <v>0.34</v>
      </c>
      <c r="E23" s="8">
        <f t="shared" si="6"/>
        <v>3.0599999999999996</v>
      </c>
      <c r="F23" s="7">
        <f t="shared" si="0"/>
        <v>489.59999999999991</v>
      </c>
      <c r="G23" s="5">
        <v>4</v>
      </c>
      <c r="H23" s="8">
        <f t="shared" si="3"/>
        <v>0.30355199999999999</v>
      </c>
      <c r="I23" s="8">
        <f t="shared" si="1"/>
        <v>2.8799495999999993</v>
      </c>
      <c r="J23" s="8">
        <f t="shared" si="4"/>
        <v>0.59998949999999995</v>
      </c>
      <c r="K23" s="5" t="str">
        <f t="shared" si="5"/>
        <v>BW2-7</v>
      </c>
      <c r="L23" s="21"/>
    </row>
    <row r="24" spans="1:12" x14ac:dyDescent="0.2">
      <c r="A24" s="5" t="str">
        <f t="shared" si="2"/>
        <v>BW2-6</v>
      </c>
      <c r="B24" s="5" t="s">
        <v>53</v>
      </c>
      <c r="C24" s="7">
        <v>159</v>
      </c>
      <c r="D24" s="8">
        <v>0.34</v>
      </c>
      <c r="E24" s="8">
        <f t="shared" si="6"/>
        <v>3.3999999999999995</v>
      </c>
      <c r="F24" s="7">
        <f t="shared" si="0"/>
        <v>540.59999999999991</v>
      </c>
      <c r="G24" s="5">
        <v>4</v>
      </c>
      <c r="H24" s="8">
        <f t="shared" si="3"/>
        <v>0.33517199999999997</v>
      </c>
      <c r="I24" s="8">
        <f t="shared" si="1"/>
        <v>2.5763975999999995</v>
      </c>
      <c r="J24" s="8">
        <f t="shared" si="4"/>
        <v>0.53674949999999988</v>
      </c>
      <c r="K24" s="5" t="str">
        <f t="shared" si="5"/>
        <v>BW2-6</v>
      </c>
      <c r="L24" s="21"/>
    </row>
    <row r="25" spans="1:12" x14ac:dyDescent="0.2">
      <c r="A25" s="16" t="str">
        <f t="shared" si="2"/>
        <v>BW2-5</v>
      </c>
      <c r="B25" s="5" t="s">
        <v>54</v>
      </c>
      <c r="C25" s="17">
        <v>159</v>
      </c>
      <c r="D25" s="8">
        <v>0.34</v>
      </c>
      <c r="E25" s="8">
        <f t="shared" si="6"/>
        <v>3.7399999999999993</v>
      </c>
      <c r="F25" s="7">
        <f t="shared" si="0"/>
        <v>594.65999999999985</v>
      </c>
      <c r="G25" s="5">
        <v>4</v>
      </c>
      <c r="H25" s="8">
        <f t="shared" si="3"/>
        <v>0.36868919999999994</v>
      </c>
      <c r="I25" s="8">
        <f t="shared" si="1"/>
        <v>2.2412255999999995</v>
      </c>
      <c r="J25" s="8">
        <f t="shared" si="4"/>
        <v>0.46692199999999989</v>
      </c>
      <c r="K25" s="5" t="str">
        <f t="shared" si="5"/>
        <v>BW2-5</v>
      </c>
      <c r="L25" s="21"/>
    </row>
    <row r="26" spans="1:12" x14ac:dyDescent="0.2">
      <c r="A26" s="5" t="str">
        <f t="shared" si="2"/>
        <v>BW2-4</v>
      </c>
      <c r="B26" s="5" t="s">
        <v>55</v>
      </c>
      <c r="C26" s="7">
        <v>160</v>
      </c>
      <c r="D26" s="8">
        <v>0.34</v>
      </c>
      <c r="E26" s="8">
        <f t="shared" si="6"/>
        <v>4.0799999999999992</v>
      </c>
      <c r="F26" s="7">
        <f t="shared" si="0"/>
        <v>652.79999999999984</v>
      </c>
      <c r="G26" s="5">
        <v>4</v>
      </c>
      <c r="H26" s="8">
        <f t="shared" si="3"/>
        <v>0.40473599999999987</v>
      </c>
      <c r="I26" s="8">
        <f t="shared" si="1"/>
        <v>1.8725363999999995</v>
      </c>
      <c r="J26" s="8">
        <f t="shared" si="4"/>
        <v>0.39011174999999992</v>
      </c>
      <c r="K26" s="5" t="str">
        <f t="shared" si="5"/>
        <v>BW2-4</v>
      </c>
      <c r="L26" s="21"/>
    </row>
    <row r="27" spans="1:12" x14ac:dyDescent="0.2">
      <c r="A27" s="5" t="str">
        <f t="shared" si="2"/>
        <v>BW2-3</v>
      </c>
      <c r="B27" s="5" t="s">
        <v>56</v>
      </c>
      <c r="C27" s="7">
        <v>159</v>
      </c>
      <c r="D27" s="8">
        <v>0.34</v>
      </c>
      <c r="E27" s="8">
        <f t="shared" si="6"/>
        <v>4.419999999999999</v>
      </c>
      <c r="F27" s="7">
        <f t="shared" si="0"/>
        <v>702.77999999999986</v>
      </c>
      <c r="G27" s="5">
        <v>4</v>
      </c>
      <c r="H27" s="8">
        <f t="shared" si="3"/>
        <v>0.43572359999999993</v>
      </c>
      <c r="I27" s="8">
        <f>I28+H27</f>
        <v>1.4678003999999996</v>
      </c>
      <c r="J27" s="8">
        <f t="shared" si="4"/>
        <v>0.30579174999999992</v>
      </c>
      <c r="K27" s="5" t="str">
        <f t="shared" si="5"/>
        <v>BW2-3</v>
      </c>
    </row>
    <row r="28" spans="1:12" x14ac:dyDescent="0.2">
      <c r="A28" s="5" t="str">
        <f t="shared" si="2"/>
        <v>BW2-2</v>
      </c>
      <c r="B28" s="5" t="s">
        <v>57</v>
      </c>
      <c r="C28" s="7">
        <v>159</v>
      </c>
      <c r="D28" s="8">
        <v>0.34</v>
      </c>
      <c r="E28" s="8">
        <f t="shared" si="6"/>
        <v>4.7599999999999989</v>
      </c>
      <c r="F28" s="7">
        <f t="shared" si="0"/>
        <v>756.8399999999998</v>
      </c>
      <c r="G28" s="5">
        <v>4</v>
      </c>
      <c r="H28" s="8">
        <f t="shared" si="3"/>
        <v>0.46924079999999985</v>
      </c>
      <c r="I28" s="8">
        <f>I29+H28</f>
        <v>1.0320767999999996</v>
      </c>
      <c r="J28" s="8">
        <f t="shared" si="4"/>
        <v>0.2150159999999999</v>
      </c>
      <c r="K28" s="5" t="str">
        <f t="shared" si="5"/>
        <v>BW2-2</v>
      </c>
    </row>
    <row r="29" spans="1:12" x14ac:dyDescent="0.2">
      <c r="A29" s="5" t="str">
        <f t="shared" si="2"/>
        <v>BW2-1</v>
      </c>
      <c r="B29" s="5" t="s">
        <v>58</v>
      </c>
      <c r="C29" s="7">
        <v>178</v>
      </c>
      <c r="D29" s="8">
        <v>0.34</v>
      </c>
      <c r="E29" s="8">
        <f t="shared" si="6"/>
        <v>5.0999999999999988</v>
      </c>
      <c r="F29" s="7">
        <f t="shared" si="0"/>
        <v>907.79999999999973</v>
      </c>
      <c r="G29" s="5">
        <v>4</v>
      </c>
      <c r="H29" s="8">
        <f t="shared" si="3"/>
        <v>0.56283599999999978</v>
      </c>
      <c r="I29" s="8">
        <f>H29</f>
        <v>0.56283599999999978</v>
      </c>
      <c r="J29" s="8">
        <f t="shared" si="4"/>
        <v>0.11725749999999995</v>
      </c>
      <c r="K29" s="5" t="str">
        <f t="shared" si="5"/>
        <v>BW2-1</v>
      </c>
    </row>
    <row r="30" spans="1:12" x14ac:dyDescent="0.2">
      <c r="B30" s="19"/>
      <c r="D30" s="19"/>
    </row>
    <row r="35" spans="1:1" x14ac:dyDescent="0.2">
      <c r="A35" s="20">
        <v>120</v>
      </c>
    </row>
    <row r="36" spans="1:1" x14ac:dyDescent="0.2">
      <c r="A36" s="20">
        <v>240</v>
      </c>
    </row>
    <row r="37" spans="1:1" x14ac:dyDescent="0.2">
      <c r="A37" s="20">
        <v>480</v>
      </c>
    </row>
  </sheetData>
  <mergeCells count="12">
    <mergeCell ref="J13:J14"/>
    <mergeCell ref="K13:K14"/>
    <mergeCell ref="A1:K1"/>
    <mergeCell ref="C8:G8"/>
    <mergeCell ref="I8:J8"/>
    <mergeCell ref="C9:G9"/>
    <mergeCell ref="I9:J9"/>
    <mergeCell ref="A13:C13"/>
    <mergeCell ref="D13:E13"/>
    <mergeCell ref="F13:F14"/>
    <mergeCell ref="G13:G14"/>
    <mergeCell ref="H13:I13"/>
  </mergeCells>
  <dataValidations count="2">
    <dataValidation type="list" allowBlank="1" showInputMessage="1" showErrorMessage="1" sqref="B8">
      <formula1>$A$35:$A$37</formula1>
    </dataValidation>
    <dataValidation type="list" allowBlank="1" showInputMessage="1" showErrorMessage="1" sqref="D5:D6 G15:G29">
      <formula1>$R$1:$R$10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zoomScaleNormal="100" workbookViewId="0">
      <selection activeCell="G39" sqref="G39"/>
    </sheetView>
  </sheetViews>
  <sheetFormatPr defaultColWidth="0" defaultRowHeight="12.75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2" bestFit="1" customWidth="1"/>
    <col min="12" max="19" width="0" hidden="1" customWidth="1"/>
    <col min="20" max="16384" width="9.140625" hidden="1"/>
  </cols>
  <sheetData>
    <row r="1" spans="1:19" ht="15.75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M1" s="15"/>
      <c r="R1" s="15">
        <v>14</v>
      </c>
      <c r="S1" s="31">
        <v>3.1</v>
      </c>
    </row>
    <row r="2" spans="1:19" ht="14.25" x14ac:dyDescent="0.2">
      <c r="A2" s="24" t="s">
        <v>24</v>
      </c>
      <c r="B2" s="24"/>
      <c r="C2" s="24" t="s">
        <v>44</v>
      </c>
      <c r="D2" s="24"/>
      <c r="E2" s="24"/>
      <c r="F2" s="24"/>
      <c r="G2" s="24" t="s">
        <v>29</v>
      </c>
      <c r="H2" s="24"/>
      <c r="I2" s="24"/>
      <c r="J2" s="24"/>
      <c r="K2" s="23">
        <v>2</v>
      </c>
      <c r="M2" s="15"/>
      <c r="R2" s="15">
        <v>12</v>
      </c>
      <c r="S2" s="31">
        <v>2</v>
      </c>
    </row>
    <row r="3" spans="1:19" ht="14.25" x14ac:dyDescent="0.2">
      <c r="A3" s="24" t="s">
        <v>23</v>
      </c>
      <c r="B3" s="24"/>
      <c r="C3" s="28" t="s">
        <v>65</v>
      </c>
      <c r="D3" s="24" t="s">
        <v>25</v>
      </c>
      <c r="E3" s="29" t="s">
        <v>64</v>
      </c>
      <c r="F3" s="24"/>
      <c r="G3" s="24"/>
      <c r="H3" s="24"/>
      <c r="I3" s="24"/>
      <c r="J3" s="24"/>
      <c r="K3" s="24"/>
      <c r="M3" s="15"/>
      <c r="R3" s="15">
        <v>10</v>
      </c>
      <c r="S3" s="31">
        <v>1.2</v>
      </c>
    </row>
    <row r="4" spans="1:19" ht="14.25" x14ac:dyDescent="0.2">
      <c r="A4" s="24" t="s">
        <v>19</v>
      </c>
      <c r="B4" s="24"/>
      <c r="C4" s="24">
        <v>480</v>
      </c>
      <c r="D4" s="24"/>
      <c r="E4" s="24"/>
      <c r="F4" s="24"/>
      <c r="G4" s="24"/>
      <c r="H4" s="24"/>
      <c r="I4" s="24"/>
      <c r="J4" s="24"/>
      <c r="K4" s="24"/>
      <c r="R4" s="15">
        <v>8</v>
      </c>
      <c r="S4" s="31">
        <v>0.78</v>
      </c>
    </row>
    <row r="5" spans="1:19" ht="14.25" x14ac:dyDescent="0.2">
      <c r="A5" s="24" t="s">
        <v>20</v>
      </c>
      <c r="B5" s="24"/>
      <c r="C5" s="24" t="s">
        <v>21</v>
      </c>
      <c r="D5" s="23">
        <v>4</v>
      </c>
      <c r="E5" s="24" t="s">
        <v>22</v>
      </c>
      <c r="F5" s="32">
        <f>IF(D5="","",VLOOKUP(D5,R1:S10,2,FALSE))</f>
        <v>0.31</v>
      </c>
      <c r="G5" s="24"/>
      <c r="H5" s="24"/>
      <c r="I5" s="24"/>
      <c r="J5" s="24"/>
      <c r="K5" s="24"/>
      <c r="R5" s="15">
        <v>6</v>
      </c>
      <c r="S5" s="31">
        <v>0.49</v>
      </c>
    </row>
    <row r="6" spans="1:19" ht="14.25" x14ac:dyDescent="0.2">
      <c r="A6" s="24"/>
      <c r="B6" s="24"/>
      <c r="C6" s="24" t="s">
        <v>21</v>
      </c>
      <c r="D6" s="23"/>
      <c r="E6" s="24" t="s">
        <v>22</v>
      </c>
      <c r="F6" s="23"/>
      <c r="G6" s="24"/>
      <c r="H6" s="24"/>
      <c r="I6" s="24"/>
      <c r="J6" s="24"/>
      <c r="K6" s="24"/>
      <c r="R6" s="15">
        <v>4</v>
      </c>
      <c r="S6" s="31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5">
        <v>2</v>
      </c>
      <c r="S7" s="31">
        <v>0.19</v>
      </c>
    </row>
    <row r="8" spans="1:19" x14ac:dyDescent="0.2">
      <c r="A8" s="4" t="s">
        <v>13</v>
      </c>
      <c r="B8" s="38">
        <v>480</v>
      </c>
      <c r="C8" s="44" t="s">
        <v>16</v>
      </c>
      <c r="D8" s="45"/>
      <c r="E8" s="45"/>
      <c r="F8" s="45"/>
      <c r="G8" s="45"/>
      <c r="H8" s="25">
        <v>2.4</v>
      </c>
      <c r="I8" s="46" t="s">
        <v>11</v>
      </c>
      <c r="J8" s="47"/>
      <c r="K8" s="2" t="s">
        <v>63</v>
      </c>
      <c r="R8" s="30" t="s">
        <v>26</v>
      </c>
      <c r="S8" s="31">
        <v>0.12</v>
      </c>
    </row>
    <row r="9" spans="1:19" x14ac:dyDescent="0.2">
      <c r="A9" s="9"/>
      <c r="B9" s="10"/>
      <c r="C9" s="44" t="s">
        <v>14</v>
      </c>
      <c r="D9" s="45"/>
      <c r="E9" s="45"/>
      <c r="F9" s="45"/>
      <c r="G9" s="45"/>
      <c r="H9" s="25">
        <v>1.56</v>
      </c>
      <c r="I9" s="46" t="s">
        <v>11</v>
      </c>
      <c r="J9" s="47"/>
      <c r="K9" s="6"/>
      <c r="R9" s="30" t="s">
        <v>27</v>
      </c>
      <c r="S9" s="31">
        <v>0.1</v>
      </c>
    </row>
    <row r="10" spans="1:19" x14ac:dyDescent="0.2">
      <c r="A10" s="9"/>
      <c r="B10" s="10"/>
      <c r="C10" s="35" t="s">
        <v>15</v>
      </c>
      <c r="D10" s="36"/>
      <c r="E10" s="36"/>
      <c r="F10" s="36"/>
      <c r="G10" s="36"/>
      <c r="H10" s="25">
        <v>0.98</v>
      </c>
      <c r="I10" s="37" t="s">
        <v>11</v>
      </c>
      <c r="J10" s="38"/>
      <c r="K10" s="6"/>
      <c r="R10" s="30" t="s">
        <v>28</v>
      </c>
      <c r="S10">
        <v>7.9000000000000001E-2</v>
      </c>
    </row>
    <row r="11" spans="1:19" x14ac:dyDescent="0.2">
      <c r="A11" s="9"/>
      <c r="B11" s="10"/>
      <c r="C11" s="35" t="s">
        <v>12</v>
      </c>
      <c r="D11" s="36"/>
      <c r="E11" s="36"/>
      <c r="F11" s="36"/>
      <c r="G11" s="36"/>
      <c r="H11" s="25">
        <v>0.62</v>
      </c>
      <c r="I11" s="37" t="s">
        <v>11</v>
      </c>
      <c r="J11" s="38"/>
      <c r="K11" s="6"/>
      <c r="R11" s="19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9"/>
    </row>
    <row r="13" spans="1:19" x14ac:dyDescent="0.2">
      <c r="A13" s="48" t="s">
        <v>2</v>
      </c>
      <c r="B13" s="49"/>
      <c r="C13" s="49"/>
      <c r="D13" s="48" t="s">
        <v>7</v>
      </c>
      <c r="E13" s="49"/>
      <c r="F13" s="39" t="s">
        <v>18</v>
      </c>
      <c r="G13" s="41" t="s">
        <v>1</v>
      </c>
      <c r="H13" s="48" t="s">
        <v>8</v>
      </c>
      <c r="I13" s="49"/>
      <c r="J13" s="41" t="s">
        <v>10</v>
      </c>
      <c r="K13" s="41" t="s">
        <v>5</v>
      </c>
      <c r="L13" s="21"/>
      <c r="R13" s="19"/>
    </row>
    <row r="14" spans="1:19" ht="25.5" x14ac:dyDescent="0.2">
      <c r="A14" s="34" t="s">
        <v>3</v>
      </c>
      <c r="B14" s="34" t="s">
        <v>4</v>
      </c>
      <c r="C14" s="33" t="s">
        <v>17</v>
      </c>
      <c r="D14" s="34" t="s">
        <v>5</v>
      </c>
      <c r="E14" s="34" t="s">
        <v>6</v>
      </c>
      <c r="F14" s="40"/>
      <c r="G14" s="42"/>
      <c r="H14" s="27" t="s">
        <v>9</v>
      </c>
      <c r="I14" s="27" t="s">
        <v>6</v>
      </c>
      <c r="J14" s="42"/>
      <c r="K14" s="42"/>
      <c r="L14" s="21"/>
      <c r="R14" s="19"/>
    </row>
    <row r="15" spans="1:19" x14ac:dyDescent="0.2">
      <c r="A15" s="5" t="s">
        <v>67</v>
      </c>
      <c r="B15" s="5" t="s">
        <v>68</v>
      </c>
      <c r="C15" s="7">
        <v>142</v>
      </c>
      <c r="D15" s="8">
        <v>0.34</v>
      </c>
      <c r="E15" s="8">
        <f>D15</f>
        <v>0.34</v>
      </c>
      <c r="F15" s="7">
        <f t="shared" ref="F15:F20" si="0">IF(E15="","",C15*E15)</f>
        <v>48.28</v>
      </c>
      <c r="G15" s="5">
        <v>4</v>
      </c>
      <c r="H15" s="8">
        <f>IF(G15="","",F15*(2*(VLOOKUP(G15,$R$1:$S$10,2,FALSE)))/1000)</f>
        <v>2.9933600000000001E-2</v>
      </c>
      <c r="I15" s="8">
        <f t="shared" ref="I15:I19" si="1">I16+H15</f>
        <v>0.67730040000000002</v>
      </c>
      <c r="J15" s="8">
        <f>IF(G15="","",I15/$B$8*100)</f>
        <v>0.14110425000000001</v>
      </c>
      <c r="K15" s="5" t="str">
        <f>IF(A15="","",A15)</f>
        <v>BE1-6</v>
      </c>
      <c r="L15" s="21"/>
      <c r="R15" s="19"/>
    </row>
    <row r="16" spans="1:19" x14ac:dyDescent="0.2">
      <c r="A16" s="5" t="str">
        <f>B15</f>
        <v>BE1-5</v>
      </c>
      <c r="B16" s="5" t="s">
        <v>69</v>
      </c>
      <c r="C16" s="7">
        <v>161</v>
      </c>
      <c r="D16" s="8">
        <v>0.34</v>
      </c>
      <c r="E16" s="8">
        <f>E15+D16</f>
        <v>0.68</v>
      </c>
      <c r="F16" s="7">
        <f t="shared" si="0"/>
        <v>109.48</v>
      </c>
      <c r="G16" s="5">
        <v>4</v>
      </c>
      <c r="H16" s="8">
        <f t="shared" ref="H16:H20" si="2">IF(G16="","",F16*(2*(VLOOKUP(G16,$R$1:$S$10,2,FALSE)))/1000)</f>
        <v>6.7877599999999996E-2</v>
      </c>
      <c r="I16" s="8">
        <f t="shared" si="1"/>
        <v>0.64736680000000002</v>
      </c>
      <c r="J16" s="8">
        <f t="shared" ref="J16:J20" si="3">IF(G16="","",I16/$B$8*100)</f>
        <v>0.13486808333333333</v>
      </c>
      <c r="K16" s="5" t="str">
        <f t="shared" ref="K16:K20" si="4">IF(A16="","",A16)</f>
        <v>BE1-5</v>
      </c>
      <c r="L16" s="21"/>
    </row>
    <row r="17" spans="1:12" x14ac:dyDescent="0.2">
      <c r="A17" s="5" t="str">
        <f>B16</f>
        <v>BE1-4</v>
      </c>
      <c r="B17" s="5" t="s">
        <v>70</v>
      </c>
      <c r="C17" s="7">
        <v>160</v>
      </c>
      <c r="D17" s="8">
        <v>0.34</v>
      </c>
      <c r="E17" s="8">
        <f t="shared" ref="E17:E20" si="5">E16+D17</f>
        <v>1.02</v>
      </c>
      <c r="F17" s="7">
        <f t="shared" si="0"/>
        <v>163.19999999999999</v>
      </c>
      <c r="G17" s="5">
        <v>4</v>
      </c>
      <c r="H17" s="8">
        <f t="shared" si="2"/>
        <v>0.101184</v>
      </c>
      <c r="I17" s="8">
        <f t="shared" si="1"/>
        <v>0.57948920000000004</v>
      </c>
      <c r="J17" s="8">
        <f t="shared" si="3"/>
        <v>0.12072691666666667</v>
      </c>
      <c r="K17" s="5" t="str">
        <f t="shared" si="4"/>
        <v>BE1-4</v>
      </c>
      <c r="L17" s="21"/>
    </row>
    <row r="18" spans="1:12" x14ac:dyDescent="0.2">
      <c r="A18" s="5" t="str">
        <f>B17</f>
        <v>BE1-3</v>
      </c>
      <c r="B18" s="5" t="s">
        <v>71</v>
      </c>
      <c r="C18" s="7">
        <v>162</v>
      </c>
      <c r="D18" s="8">
        <v>0.34</v>
      </c>
      <c r="E18" s="8">
        <f t="shared" si="5"/>
        <v>1.36</v>
      </c>
      <c r="F18" s="7">
        <f t="shared" si="0"/>
        <v>220.32000000000002</v>
      </c>
      <c r="G18" s="5">
        <v>4</v>
      </c>
      <c r="H18" s="8">
        <f t="shared" si="2"/>
        <v>0.13659840000000004</v>
      </c>
      <c r="I18" s="8">
        <f t="shared" si="1"/>
        <v>0.47830519999999999</v>
      </c>
      <c r="J18" s="8">
        <f t="shared" si="3"/>
        <v>9.9646916666666668E-2</v>
      </c>
      <c r="K18" s="5" t="str">
        <f t="shared" si="4"/>
        <v>BE1-3</v>
      </c>
      <c r="L18" s="21"/>
    </row>
    <row r="19" spans="1:12" x14ac:dyDescent="0.2">
      <c r="A19" s="5" t="str">
        <f>B18</f>
        <v>BE1-2</v>
      </c>
      <c r="B19" s="5" t="s">
        <v>72</v>
      </c>
      <c r="C19" s="7">
        <v>155</v>
      </c>
      <c r="D19" s="8">
        <v>0.34</v>
      </c>
      <c r="E19" s="8">
        <f t="shared" si="5"/>
        <v>1.7000000000000002</v>
      </c>
      <c r="F19" s="7">
        <f t="shared" si="0"/>
        <v>263.5</v>
      </c>
      <c r="G19" s="5">
        <v>4</v>
      </c>
      <c r="H19" s="8">
        <f t="shared" si="2"/>
        <v>0.16337000000000002</v>
      </c>
      <c r="I19" s="8">
        <f t="shared" si="1"/>
        <v>0.34170679999999998</v>
      </c>
      <c r="J19" s="8">
        <f t="shared" si="3"/>
        <v>7.1188916666666657E-2</v>
      </c>
      <c r="K19" s="5" t="str">
        <f t="shared" si="4"/>
        <v>BE1-2</v>
      </c>
      <c r="L19" s="21"/>
    </row>
    <row r="20" spans="1:12" x14ac:dyDescent="0.2">
      <c r="A20" s="5" t="str">
        <f>B19</f>
        <v>BE1-1</v>
      </c>
      <c r="B20" s="5" t="s">
        <v>73</v>
      </c>
      <c r="C20" s="7">
        <v>141</v>
      </c>
      <c r="D20" s="8">
        <v>0.34</v>
      </c>
      <c r="E20" s="8">
        <f t="shared" si="5"/>
        <v>2.04</v>
      </c>
      <c r="F20" s="7">
        <f t="shared" si="0"/>
        <v>287.64</v>
      </c>
      <c r="G20" s="5">
        <v>4</v>
      </c>
      <c r="H20" s="8">
        <f t="shared" si="2"/>
        <v>0.17833679999999999</v>
      </c>
      <c r="I20" s="8">
        <f>H20</f>
        <v>0.17833679999999999</v>
      </c>
      <c r="J20" s="8">
        <f t="shared" si="3"/>
        <v>3.7153499999999999E-2</v>
      </c>
      <c r="K20" s="5" t="str">
        <f t="shared" si="4"/>
        <v>BE1-1</v>
      </c>
      <c r="L20" s="21"/>
    </row>
    <row r="21" spans="1:12" x14ac:dyDescent="0.2">
      <c r="B21" s="19"/>
      <c r="D21" s="19"/>
    </row>
    <row r="26" spans="1:12" x14ac:dyDescent="0.2">
      <c r="A26" s="20">
        <v>120</v>
      </c>
    </row>
    <row r="27" spans="1:12" x14ac:dyDescent="0.2">
      <c r="A27" s="20">
        <v>240</v>
      </c>
    </row>
    <row r="28" spans="1:12" x14ac:dyDescent="0.2">
      <c r="A28" s="20">
        <v>480</v>
      </c>
    </row>
  </sheetData>
  <mergeCells count="12">
    <mergeCell ref="J13:J14"/>
    <mergeCell ref="K13:K14"/>
    <mergeCell ref="A1:K1"/>
    <mergeCell ref="C8:G8"/>
    <mergeCell ref="I8:J8"/>
    <mergeCell ref="C9:G9"/>
    <mergeCell ref="I9:J9"/>
    <mergeCell ref="A13:C13"/>
    <mergeCell ref="D13:E13"/>
    <mergeCell ref="F13:F14"/>
    <mergeCell ref="G13:G14"/>
    <mergeCell ref="H13:I13"/>
  </mergeCells>
  <dataValidations count="2">
    <dataValidation type="list" allowBlank="1" showInputMessage="1" showErrorMessage="1" sqref="D5:D6 G15:G20">
      <formula1>$R$1:$R$10</formula1>
    </dataValidation>
    <dataValidation type="list" allowBlank="1" showInputMessage="1" showErrorMessage="1" sqref="B8">
      <formula1>$A$26:$A$28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zoomScaleNormal="100" workbookViewId="0">
      <selection activeCell="C30" sqref="C30"/>
    </sheetView>
  </sheetViews>
  <sheetFormatPr defaultColWidth="0" defaultRowHeight="12.75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2" bestFit="1" customWidth="1"/>
    <col min="12" max="19" width="0" hidden="1" customWidth="1"/>
    <col min="20" max="16384" width="9.140625" hidden="1"/>
  </cols>
  <sheetData>
    <row r="1" spans="1:19" ht="15.75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M1" s="15"/>
      <c r="R1" s="15">
        <v>14</v>
      </c>
      <c r="S1" s="31">
        <v>3.1</v>
      </c>
    </row>
    <row r="2" spans="1:19" ht="14.25" x14ac:dyDescent="0.2">
      <c r="A2" s="24" t="s">
        <v>24</v>
      </c>
      <c r="B2" s="24"/>
      <c r="C2" s="24" t="s">
        <v>44</v>
      </c>
      <c r="D2" s="24"/>
      <c r="E2" s="24"/>
      <c r="F2" s="24"/>
      <c r="G2" s="24" t="s">
        <v>29</v>
      </c>
      <c r="H2" s="24"/>
      <c r="I2" s="24"/>
      <c r="J2" s="24"/>
      <c r="K2" s="23">
        <v>2</v>
      </c>
      <c r="M2" s="15"/>
      <c r="R2" s="15">
        <v>12</v>
      </c>
      <c r="S2" s="31">
        <v>2</v>
      </c>
    </row>
    <row r="3" spans="1:19" ht="14.25" x14ac:dyDescent="0.2">
      <c r="A3" s="24" t="s">
        <v>23</v>
      </c>
      <c r="B3" s="24"/>
      <c r="C3" s="28" t="s">
        <v>65</v>
      </c>
      <c r="D3" s="24" t="s">
        <v>25</v>
      </c>
      <c r="E3" s="29" t="s">
        <v>74</v>
      </c>
      <c r="F3" s="24"/>
      <c r="G3" s="24"/>
      <c r="H3" s="24"/>
      <c r="I3" s="24"/>
      <c r="J3" s="24"/>
      <c r="K3" s="24"/>
      <c r="M3" s="15"/>
      <c r="R3" s="15">
        <v>10</v>
      </c>
      <c r="S3" s="31">
        <v>1.2</v>
      </c>
    </row>
    <row r="4" spans="1:19" ht="14.25" x14ac:dyDescent="0.2">
      <c r="A4" s="24" t="s">
        <v>19</v>
      </c>
      <c r="B4" s="24"/>
      <c r="C4" s="24">
        <v>480</v>
      </c>
      <c r="D4" s="24"/>
      <c r="E4" s="24"/>
      <c r="F4" s="24"/>
      <c r="G4" s="24"/>
      <c r="H4" s="24"/>
      <c r="I4" s="24"/>
      <c r="J4" s="24"/>
      <c r="K4" s="24"/>
      <c r="R4" s="15">
        <v>8</v>
      </c>
      <c r="S4" s="31">
        <v>0.78</v>
      </c>
    </row>
    <row r="5" spans="1:19" ht="14.25" x14ac:dyDescent="0.2">
      <c r="A5" s="24" t="s">
        <v>20</v>
      </c>
      <c r="B5" s="24"/>
      <c r="C5" s="24" t="s">
        <v>21</v>
      </c>
      <c r="D5" s="23">
        <v>4</v>
      </c>
      <c r="E5" s="24" t="s">
        <v>22</v>
      </c>
      <c r="F5" s="32">
        <f>IF(D5="","",VLOOKUP(D5,R1:S10,2,FALSE))</f>
        <v>0.31</v>
      </c>
      <c r="G5" s="24"/>
      <c r="H5" s="24"/>
      <c r="I5" s="24"/>
      <c r="J5" s="24"/>
      <c r="K5" s="24"/>
      <c r="R5" s="15">
        <v>6</v>
      </c>
      <c r="S5" s="31">
        <v>0.49</v>
      </c>
    </row>
    <row r="6" spans="1:19" ht="14.25" x14ac:dyDescent="0.2">
      <c r="A6" s="24"/>
      <c r="B6" s="24"/>
      <c r="C6" s="24" t="s">
        <v>21</v>
      </c>
      <c r="D6" s="23"/>
      <c r="E6" s="24" t="s">
        <v>22</v>
      </c>
      <c r="F6" s="23"/>
      <c r="G6" s="24"/>
      <c r="H6" s="24"/>
      <c r="I6" s="24"/>
      <c r="J6" s="24"/>
      <c r="K6" s="24"/>
      <c r="R6" s="15">
        <v>4</v>
      </c>
      <c r="S6" s="31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5">
        <v>2</v>
      </c>
      <c r="S7" s="31">
        <v>0.19</v>
      </c>
    </row>
    <row r="8" spans="1:19" x14ac:dyDescent="0.2">
      <c r="A8" s="4" t="s">
        <v>13</v>
      </c>
      <c r="B8" s="38">
        <v>480</v>
      </c>
      <c r="C8" s="44" t="s">
        <v>16</v>
      </c>
      <c r="D8" s="45"/>
      <c r="E8" s="45"/>
      <c r="F8" s="45"/>
      <c r="G8" s="45"/>
      <c r="H8" s="25">
        <v>2.4</v>
      </c>
      <c r="I8" s="46" t="s">
        <v>11</v>
      </c>
      <c r="J8" s="47"/>
      <c r="K8" s="2" t="s">
        <v>75</v>
      </c>
      <c r="R8" s="30" t="s">
        <v>26</v>
      </c>
      <c r="S8" s="31">
        <v>0.12</v>
      </c>
    </row>
    <row r="9" spans="1:19" x14ac:dyDescent="0.2">
      <c r="A9" s="9"/>
      <c r="B9" s="10"/>
      <c r="C9" s="44" t="s">
        <v>14</v>
      </c>
      <c r="D9" s="45"/>
      <c r="E9" s="45"/>
      <c r="F9" s="45"/>
      <c r="G9" s="45"/>
      <c r="H9" s="25">
        <v>1.56</v>
      </c>
      <c r="I9" s="46" t="s">
        <v>11</v>
      </c>
      <c r="J9" s="47"/>
      <c r="K9" s="6"/>
      <c r="R9" s="30" t="s">
        <v>27</v>
      </c>
      <c r="S9" s="31">
        <v>0.1</v>
      </c>
    </row>
    <row r="10" spans="1:19" x14ac:dyDescent="0.2">
      <c r="A10" s="9"/>
      <c r="B10" s="10"/>
      <c r="C10" s="35" t="s">
        <v>15</v>
      </c>
      <c r="D10" s="36"/>
      <c r="E10" s="36"/>
      <c r="F10" s="36"/>
      <c r="G10" s="36"/>
      <c r="H10" s="25">
        <v>0.98</v>
      </c>
      <c r="I10" s="37" t="s">
        <v>11</v>
      </c>
      <c r="J10" s="38"/>
      <c r="K10" s="6"/>
      <c r="R10" s="30" t="s">
        <v>28</v>
      </c>
      <c r="S10">
        <v>7.9000000000000001E-2</v>
      </c>
    </row>
    <row r="11" spans="1:19" x14ac:dyDescent="0.2">
      <c r="A11" s="9"/>
      <c r="B11" s="10"/>
      <c r="C11" s="35" t="s">
        <v>12</v>
      </c>
      <c r="D11" s="36"/>
      <c r="E11" s="36"/>
      <c r="F11" s="36"/>
      <c r="G11" s="36"/>
      <c r="H11" s="25">
        <v>0.62</v>
      </c>
      <c r="I11" s="37" t="s">
        <v>11</v>
      </c>
      <c r="J11" s="38"/>
      <c r="K11" s="6"/>
      <c r="R11" s="19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9"/>
    </row>
    <row r="13" spans="1:19" x14ac:dyDescent="0.2">
      <c r="A13" s="48" t="s">
        <v>2</v>
      </c>
      <c r="B13" s="49"/>
      <c r="C13" s="49"/>
      <c r="D13" s="48" t="s">
        <v>7</v>
      </c>
      <c r="E13" s="49"/>
      <c r="F13" s="39" t="s">
        <v>18</v>
      </c>
      <c r="G13" s="41" t="s">
        <v>1</v>
      </c>
      <c r="H13" s="48" t="s">
        <v>8</v>
      </c>
      <c r="I13" s="49"/>
      <c r="J13" s="41" t="s">
        <v>10</v>
      </c>
      <c r="K13" s="41" t="s">
        <v>5</v>
      </c>
      <c r="L13" s="21"/>
      <c r="R13" s="19"/>
    </row>
    <row r="14" spans="1:19" ht="25.5" x14ac:dyDescent="0.2">
      <c r="A14" s="34" t="s">
        <v>3</v>
      </c>
      <c r="B14" s="34" t="s">
        <v>4</v>
      </c>
      <c r="C14" s="33" t="s">
        <v>17</v>
      </c>
      <c r="D14" s="34" t="s">
        <v>5</v>
      </c>
      <c r="E14" s="34" t="s">
        <v>6</v>
      </c>
      <c r="F14" s="40"/>
      <c r="G14" s="42"/>
      <c r="H14" s="27" t="s">
        <v>9</v>
      </c>
      <c r="I14" s="27" t="s">
        <v>6</v>
      </c>
      <c r="J14" s="42"/>
      <c r="K14" s="42"/>
      <c r="L14" s="21"/>
      <c r="R14" s="19"/>
    </row>
    <row r="15" spans="1:19" x14ac:dyDescent="0.2">
      <c r="A15" s="5" t="s">
        <v>76</v>
      </c>
      <c r="B15" s="5" t="s">
        <v>77</v>
      </c>
      <c r="C15" s="7">
        <v>159</v>
      </c>
      <c r="D15" s="8">
        <v>0.34</v>
      </c>
      <c r="E15" s="8">
        <f>D15</f>
        <v>0.34</v>
      </c>
      <c r="F15" s="7">
        <f t="shared" ref="F15:F29" si="0">IF(E15="","",C15*E15)</f>
        <v>54.06</v>
      </c>
      <c r="G15" s="5">
        <v>4</v>
      </c>
      <c r="H15" s="8">
        <f>IF(G15="","",F15*(2*(VLOOKUP(G15,$R$1:$S$10,2,FALSE)))/1000)</f>
        <v>3.3517200000000004E-2</v>
      </c>
      <c r="I15" s="8">
        <f t="shared" ref="I15:I26" si="1">I16+H15</f>
        <v>3.7918703999999988</v>
      </c>
      <c r="J15" s="8">
        <f>IF(G15="","",I15/$B$8*100)</f>
        <v>0.7899729999999997</v>
      </c>
      <c r="K15" s="5" t="str">
        <f>IF(A15="","",A15)</f>
        <v>BE2-15</v>
      </c>
      <c r="L15" s="21"/>
      <c r="R15" s="19"/>
    </row>
    <row r="16" spans="1:19" x14ac:dyDescent="0.2">
      <c r="A16" s="5" t="str">
        <f t="shared" ref="A16:A29" si="2">B15</f>
        <v>BE2-14</v>
      </c>
      <c r="B16" s="5" t="s">
        <v>78</v>
      </c>
      <c r="C16" s="7">
        <v>161</v>
      </c>
      <c r="D16" s="8">
        <v>0.34</v>
      </c>
      <c r="E16" s="8">
        <f>E15+D16</f>
        <v>0.68</v>
      </c>
      <c r="F16" s="7">
        <f t="shared" si="0"/>
        <v>109.48</v>
      </c>
      <c r="G16" s="5">
        <v>4</v>
      </c>
      <c r="H16" s="8">
        <f t="shared" ref="H16:H29" si="3">IF(G16="","",F16*(2*(VLOOKUP(G16,$R$1:$S$10,2,FALSE)))/1000)</f>
        <v>6.7877599999999996E-2</v>
      </c>
      <c r="I16" s="8">
        <f t="shared" si="1"/>
        <v>3.7583531999999988</v>
      </c>
      <c r="J16" s="8">
        <f t="shared" ref="J16:J29" si="4">IF(G16="","",I16/$B$8*100)</f>
        <v>0.78299024999999978</v>
      </c>
      <c r="K16" s="5" t="str">
        <f t="shared" ref="K16:K29" si="5">IF(A16="","",A16)</f>
        <v>BE2-14</v>
      </c>
      <c r="L16" s="21"/>
    </row>
    <row r="17" spans="1:12" x14ac:dyDescent="0.2">
      <c r="A17" s="5" t="str">
        <f t="shared" si="2"/>
        <v>BE2-13</v>
      </c>
      <c r="B17" s="5" t="s">
        <v>79</v>
      </c>
      <c r="C17" s="7">
        <v>160</v>
      </c>
      <c r="D17" s="8">
        <v>0.34</v>
      </c>
      <c r="E17" s="8">
        <f t="shared" ref="E17:E29" si="6">E16+D17</f>
        <v>1.02</v>
      </c>
      <c r="F17" s="7">
        <f t="shared" si="0"/>
        <v>163.19999999999999</v>
      </c>
      <c r="G17" s="5">
        <v>4</v>
      </c>
      <c r="H17" s="8">
        <f t="shared" si="3"/>
        <v>0.101184</v>
      </c>
      <c r="I17" s="8">
        <f t="shared" si="1"/>
        <v>3.6904755999999987</v>
      </c>
      <c r="J17" s="8">
        <f t="shared" si="4"/>
        <v>0.76884908333333302</v>
      </c>
      <c r="K17" s="5" t="str">
        <f t="shared" si="5"/>
        <v>BE2-13</v>
      </c>
      <c r="L17" s="21"/>
    </row>
    <row r="18" spans="1:12" x14ac:dyDescent="0.2">
      <c r="A18" s="5" t="str">
        <f t="shared" si="2"/>
        <v>BE2-12</v>
      </c>
      <c r="B18" s="5" t="s">
        <v>80</v>
      </c>
      <c r="C18" s="7">
        <v>160</v>
      </c>
      <c r="D18" s="8">
        <v>0.34</v>
      </c>
      <c r="E18" s="8">
        <f t="shared" si="6"/>
        <v>1.36</v>
      </c>
      <c r="F18" s="7">
        <f t="shared" si="0"/>
        <v>217.60000000000002</v>
      </c>
      <c r="G18" s="5">
        <v>4</v>
      </c>
      <c r="H18" s="8">
        <f t="shared" si="3"/>
        <v>0.134912</v>
      </c>
      <c r="I18" s="8">
        <f t="shared" si="1"/>
        <v>3.5892915999999988</v>
      </c>
      <c r="J18" s="8">
        <f t="shared" si="4"/>
        <v>0.74776908333333303</v>
      </c>
      <c r="K18" s="5" t="str">
        <f t="shared" si="5"/>
        <v>BE2-12</v>
      </c>
      <c r="L18" s="21"/>
    </row>
    <row r="19" spans="1:12" x14ac:dyDescent="0.2">
      <c r="A19" s="5" t="str">
        <f t="shared" si="2"/>
        <v>BE2-11</v>
      </c>
      <c r="B19" s="5" t="s">
        <v>81</v>
      </c>
      <c r="C19" s="7">
        <v>159</v>
      </c>
      <c r="D19" s="8">
        <v>0.34</v>
      </c>
      <c r="E19" s="8">
        <f t="shared" si="6"/>
        <v>1.7000000000000002</v>
      </c>
      <c r="F19" s="7">
        <f t="shared" si="0"/>
        <v>270.3</v>
      </c>
      <c r="G19" s="5">
        <v>4</v>
      </c>
      <c r="H19" s="8">
        <f t="shared" si="3"/>
        <v>0.16758600000000001</v>
      </c>
      <c r="I19" s="8">
        <f t="shared" si="1"/>
        <v>3.4543795999999989</v>
      </c>
      <c r="J19" s="8">
        <f t="shared" si="4"/>
        <v>0.71966241666666642</v>
      </c>
      <c r="K19" s="5" t="str">
        <f t="shared" si="5"/>
        <v>BE2-11</v>
      </c>
      <c r="L19" s="21"/>
    </row>
    <row r="20" spans="1:12" x14ac:dyDescent="0.2">
      <c r="A20" s="5" t="str">
        <f t="shared" si="2"/>
        <v>BE2-10</v>
      </c>
      <c r="B20" s="5" t="s">
        <v>82</v>
      </c>
      <c r="C20" s="7">
        <v>155</v>
      </c>
      <c r="D20" s="8">
        <v>0.34</v>
      </c>
      <c r="E20" s="8">
        <f t="shared" si="6"/>
        <v>2.04</v>
      </c>
      <c r="F20" s="7">
        <f t="shared" si="0"/>
        <v>316.2</v>
      </c>
      <c r="G20" s="5">
        <v>4</v>
      </c>
      <c r="H20" s="8">
        <f t="shared" si="3"/>
        <v>0.196044</v>
      </c>
      <c r="I20" s="8">
        <f t="shared" si="1"/>
        <v>3.2867935999999989</v>
      </c>
      <c r="J20" s="8">
        <f t="shared" si="4"/>
        <v>0.68474866666666645</v>
      </c>
      <c r="K20" s="5" t="str">
        <f t="shared" si="5"/>
        <v>BE2-10</v>
      </c>
      <c r="L20" s="21"/>
    </row>
    <row r="21" spans="1:12" x14ac:dyDescent="0.2">
      <c r="A21" s="5" t="str">
        <f t="shared" si="2"/>
        <v>BE2-9</v>
      </c>
      <c r="B21" s="5" t="s">
        <v>83</v>
      </c>
      <c r="C21" s="7">
        <v>160</v>
      </c>
      <c r="D21" s="8">
        <v>0.34</v>
      </c>
      <c r="E21" s="8">
        <f t="shared" si="6"/>
        <v>2.38</v>
      </c>
      <c r="F21" s="7">
        <f t="shared" si="0"/>
        <v>380.79999999999995</v>
      </c>
      <c r="G21" s="5">
        <v>4</v>
      </c>
      <c r="H21" s="8">
        <f t="shared" si="3"/>
        <v>0.23609599999999997</v>
      </c>
      <c r="I21" s="8">
        <f t="shared" si="1"/>
        <v>3.0907495999999988</v>
      </c>
      <c r="J21" s="8">
        <f t="shared" si="4"/>
        <v>0.64390616666666645</v>
      </c>
      <c r="K21" s="5" t="str">
        <f t="shared" si="5"/>
        <v>BE2-9</v>
      </c>
      <c r="L21" s="21"/>
    </row>
    <row r="22" spans="1:12" x14ac:dyDescent="0.2">
      <c r="A22" s="5" t="str">
        <f t="shared" si="2"/>
        <v>BE2-8</v>
      </c>
      <c r="B22" s="5" t="s">
        <v>84</v>
      </c>
      <c r="C22" s="7">
        <v>160</v>
      </c>
      <c r="D22" s="8">
        <v>0.34</v>
      </c>
      <c r="E22" s="8">
        <f t="shared" si="6"/>
        <v>2.7199999999999998</v>
      </c>
      <c r="F22" s="7">
        <f t="shared" si="0"/>
        <v>435.19999999999993</v>
      </c>
      <c r="G22" s="5">
        <v>4</v>
      </c>
      <c r="H22" s="8">
        <f t="shared" si="3"/>
        <v>0.26982399999999995</v>
      </c>
      <c r="I22" s="8">
        <f t="shared" si="1"/>
        <v>2.8546535999999989</v>
      </c>
      <c r="J22" s="8">
        <f t="shared" si="4"/>
        <v>0.59471949999999985</v>
      </c>
      <c r="K22" s="5" t="str">
        <f t="shared" si="5"/>
        <v>BE2-8</v>
      </c>
      <c r="L22" s="21"/>
    </row>
    <row r="23" spans="1:12" x14ac:dyDescent="0.2">
      <c r="A23" s="5" t="str">
        <f t="shared" si="2"/>
        <v>BE2-7</v>
      </c>
      <c r="B23" s="5" t="s">
        <v>85</v>
      </c>
      <c r="C23" s="7">
        <v>160</v>
      </c>
      <c r="D23" s="8">
        <v>0.34</v>
      </c>
      <c r="E23" s="8">
        <f t="shared" si="6"/>
        <v>3.0599999999999996</v>
      </c>
      <c r="F23" s="7">
        <f t="shared" si="0"/>
        <v>489.59999999999991</v>
      </c>
      <c r="G23" s="5">
        <v>4</v>
      </c>
      <c r="H23" s="8">
        <f t="shared" si="3"/>
        <v>0.30355199999999999</v>
      </c>
      <c r="I23" s="8">
        <f t="shared" si="1"/>
        <v>2.5848295999999991</v>
      </c>
      <c r="J23" s="8">
        <f t="shared" si="4"/>
        <v>0.53850616666666651</v>
      </c>
      <c r="K23" s="5" t="str">
        <f t="shared" si="5"/>
        <v>BE2-7</v>
      </c>
      <c r="L23" s="21"/>
    </row>
    <row r="24" spans="1:12" x14ac:dyDescent="0.2">
      <c r="A24" s="5" t="str">
        <f t="shared" si="2"/>
        <v>BE2-6</v>
      </c>
      <c r="B24" s="5" t="s">
        <v>86</v>
      </c>
      <c r="C24" s="7">
        <v>160</v>
      </c>
      <c r="D24" s="8">
        <v>0.34</v>
      </c>
      <c r="E24" s="8">
        <f t="shared" si="6"/>
        <v>3.3999999999999995</v>
      </c>
      <c r="F24" s="7">
        <f t="shared" si="0"/>
        <v>543.99999999999989</v>
      </c>
      <c r="G24" s="5">
        <v>4</v>
      </c>
      <c r="H24" s="8">
        <f t="shared" si="3"/>
        <v>0.33727999999999991</v>
      </c>
      <c r="I24" s="8">
        <f t="shared" si="1"/>
        <v>2.2812775999999992</v>
      </c>
      <c r="J24" s="8">
        <f t="shared" si="4"/>
        <v>0.47526616666666655</v>
      </c>
      <c r="K24" s="5" t="str">
        <f t="shared" si="5"/>
        <v>BE2-6</v>
      </c>
      <c r="L24" s="21"/>
    </row>
    <row r="25" spans="1:12" x14ac:dyDescent="0.2">
      <c r="A25" s="16" t="str">
        <f t="shared" si="2"/>
        <v>BE2-5</v>
      </c>
      <c r="B25" s="5" t="s">
        <v>87</v>
      </c>
      <c r="C25" s="17">
        <v>159</v>
      </c>
      <c r="D25" s="8">
        <v>0.34</v>
      </c>
      <c r="E25" s="8">
        <f t="shared" si="6"/>
        <v>3.7399999999999993</v>
      </c>
      <c r="F25" s="7">
        <f t="shared" si="0"/>
        <v>594.65999999999985</v>
      </c>
      <c r="G25" s="5">
        <v>4</v>
      </c>
      <c r="H25" s="8">
        <f t="shared" si="3"/>
        <v>0.36868919999999994</v>
      </c>
      <c r="I25" s="8">
        <f t="shared" si="1"/>
        <v>1.9439975999999994</v>
      </c>
      <c r="J25" s="8">
        <f t="shared" si="4"/>
        <v>0.4049994999999999</v>
      </c>
      <c r="K25" s="5" t="str">
        <f t="shared" si="5"/>
        <v>BE2-5</v>
      </c>
      <c r="L25" s="21"/>
    </row>
    <row r="26" spans="1:12" x14ac:dyDescent="0.2">
      <c r="A26" s="5" t="str">
        <f t="shared" si="2"/>
        <v>BE2-4</v>
      </c>
      <c r="B26" s="5" t="s">
        <v>88</v>
      </c>
      <c r="C26" s="7">
        <v>160</v>
      </c>
      <c r="D26" s="8">
        <v>0.34</v>
      </c>
      <c r="E26" s="8">
        <f t="shared" si="6"/>
        <v>4.0799999999999992</v>
      </c>
      <c r="F26" s="7">
        <f t="shared" si="0"/>
        <v>652.79999999999984</v>
      </c>
      <c r="G26" s="5">
        <v>4</v>
      </c>
      <c r="H26" s="8">
        <f t="shared" si="3"/>
        <v>0.40473599999999987</v>
      </c>
      <c r="I26" s="8">
        <f t="shared" si="1"/>
        <v>1.5753083999999995</v>
      </c>
      <c r="J26" s="8">
        <f t="shared" si="4"/>
        <v>0.32818924999999993</v>
      </c>
      <c r="K26" s="5" t="str">
        <f t="shared" si="5"/>
        <v>BE2-4</v>
      </c>
      <c r="L26" s="21"/>
    </row>
    <row r="27" spans="1:12" x14ac:dyDescent="0.2">
      <c r="A27" s="5" t="str">
        <f t="shared" si="2"/>
        <v>BE2-3</v>
      </c>
      <c r="B27" s="5" t="s">
        <v>89</v>
      </c>
      <c r="C27" s="7">
        <v>159</v>
      </c>
      <c r="D27" s="8">
        <v>0.34</v>
      </c>
      <c r="E27" s="8">
        <f t="shared" si="6"/>
        <v>4.419999999999999</v>
      </c>
      <c r="F27" s="7">
        <f t="shared" si="0"/>
        <v>702.77999999999986</v>
      </c>
      <c r="G27" s="5">
        <v>4</v>
      </c>
      <c r="H27" s="8">
        <f t="shared" si="3"/>
        <v>0.43572359999999993</v>
      </c>
      <c r="I27" s="8">
        <f>I28+H27</f>
        <v>1.1705723999999997</v>
      </c>
      <c r="J27" s="8">
        <f t="shared" si="4"/>
        <v>0.24386924999999995</v>
      </c>
      <c r="K27" s="5" t="str">
        <f t="shared" si="5"/>
        <v>BE2-3</v>
      </c>
    </row>
    <row r="28" spans="1:12" x14ac:dyDescent="0.2">
      <c r="A28" s="5" t="str">
        <f t="shared" si="2"/>
        <v>BE2-2</v>
      </c>
      <c r="B28" s="5" t="s">
        <v>90</v>
      </c>
      <c r="C28" s="7">
        <v>159</v>
      </c>
      <c r="D28" s="8">
        <v>0.34</v>
      </c>
      <c r="E28" s="8">
        <f t="shared" si="6"/>
        <v>4.7599999999999989</v>
      </c>
      <c r="F28" s="7">
        <f t="shared" si="0"/>
        <v>756.8399999999998</v>
      </c>
      <c r="G28" s="5">
        <v>4</v>
      </c>
      <c r="H28" s="8">
        <f t="shared" si="3"/>
        <v>0.46924079999999985</v>
      </c>
      <c r="I28" s="8">
        <f>I29+H28</f>
        <v>0.73484879999999975</v>
      </c>
      <c r="J28" s="8">
        <f t="shared" si="4"/>
        <v>0.15309349999999997</v>
      </c>
      <c r="K28" s="5" t="str">
        <f t="shared" si="5"/>
        <v>BE2-2</v>
      </c>
    </row>
    <row r="29" spans="1:12" x14ac:dyDescent="0.2">
      <c r="A29" s="5" t="str">
        <f t="shared" si="2"/>
        <v>BE2-1</v>
      </c>
      <c r="B29" s="5" t="s">
        <v>73</v>
      </c>
      <c r="C29" s="7">
        <v>84</v>
      </c>
      <c r="D29" s="8">
        <v>0.34</v>
      </c>
      <c r="E29" s="8">
        <f t="shared" si="6"/>
        <v>5.0999999999999988</v>
      </c>
      <c r="F29" s="7">
        <f t="shared" si="0"/>
        <v>428.39999999999992</v>
      </c>
      <c r="G29" s="5">
        <v>4</v>
      </c>
      <c r="H29" s="8">
        <f t="shared" si="3"/>
        <v>0.26560799999999996</v>
      </c>
      <c r="I29" s="8">
        <f>H29</f>
        <v>0.26560799999999996</v>
      </c>
      <c r="J29" s="8">
        <f t="shared" si="4"/>
        <v>5.5334999999999988E-2</v>
      </c>
      <c r="K29" s="5" t="str">
        <f t="shared" si="5"/>
        <v>BE2-1</v>
      </c>
    </row>
    <row r="30" spans="1:12" x14ac:dyDescent="0.2">
      <c r="B30" s="19"/>
      <c r="D30" s="19"/>
    </row>
    <row r="35" spans="1:1" x14ac:dyDescent="0.2">
      <c r="A35" s="20">
        <v>120</v>
      </c>
    </row>
    <row r="36" spans="1:1" x14ac:dyDescent="0.2">
      <c r="A36" s="20">
        <v>240</v>
      </c>
    </row>
    <row r="37" spans="1:1" x14ac:dyDescent="0.2">
      <c r="A37" s="20">
        <v>480</v>
      </c>
    </row>
  </sheetData>
  <mergeCells count="12">
    <mergeCell ref="J13:J14"/>
    <mergeCell ref="K13:K14"/>
    <mergeCell ref="A1:K1"/>
    <mergeCell ref="C8:G8"/>
    <mergeCell ref="I8:J8"/>
    <mergeCell ref="C9:G9"/>
    <mergeCell ref="I9:J9"/>
    <mergeCell ref="A13:C13"/>
    <mergeCell ref="D13:E13"/>
    <mergeCell ref="F13:F14"/>
    <mergeCell ref="G13:G14"/>
    <mergeCell ref="H13:I13"/>
  </mergeCells>
  <dataValidations count="2">
    <dataValidation type="list" allowBlank="1" showInputMessage="1" showErrorMessage="1" sqref="D5:D6 G15:G29">
      <formula1>$R$1:$R$10</formula1>
    </dataValidation>
    <dataValidation type="list" allowBlank="1" showInputMessage="1" showErrorMessage="1" sqref="B8">
      <formula1>$A$35:$A$37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tabSelected="1" topLeftCell="A38" zoomScaleNormal="100" workbookViewId="0">
      <selection activeCell="A13" sqref="A13:K54"/>
    </sheetView>
  </sheetViews>
  <sheetFormatPr defaultColWidth="0" defaultRowHeight="12.75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2" bestFit="1" customWidth="1"/>
    <col min="12" max="19" width="0" hidden="1" customWidth="1"/>
    <col min="20" max="16384" width="9.140625" hidden="1"/>
  </cols>
  <sheetData>
    <row r="1" spans="1:19" ht="15.75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M1" s="15"/>
      <c r="R1" s="15">
        <v>14</v>
      </c>
      <c r="S1" s="31">
        <v>3.1</v>
      </c>
    </row>
    <row r="2" spans="1:19" ht="14.25" x14ac:dyDescent="0.2">
      <c r="A2" s="24" t="s">
        <v>24</v>
      </c>
      <c r="B2" s="24"/>
      <c r="C2" s="24" t="s">
        <v>93</v>
      </c>
      <c r="D2" s="24"/>
      <c r="E2" s="24"/>
      <c r="F2" s="24"/>
      <c r="G2" s="24" t="s">
        <v>29</v>
      </c>
      <c r="H2" s="24"/>
      <c r="I2" s="24"/>
      <c r="J2" s="24"/>
      <c r="K2" s="23">
        <v>2</v>
      </c>
      <c r="M2" s="15"/>
      <c r="R2" s="15">
        <v>12</v>
      </c>
      <c r="S2" s="31">
        <v>2</v>
      </c>
    </row>
    <row r="3" spans="1:19" ht="14.25" x14ac:dyDescent="0.2">
      <c r="A3" s="24" t="s">
        <v>23</v>
      </c>
      <c r="B3" s="24"/>
      <c r="C3" s="28"/>
      <c r="D3" s="24" t="s">
        <v>25</v>
      </c>
      <c r="E3" s="29">
        <v>810</v>
      </c>
      <c r="F3" s="24"/>
      <c r="G3" s="24"/>
      <c r="H3" s="24"/>
      <c r="I3" s="24"/>
      <c r="J3" s="24"/>
      <c r="K3" s="24"/>
      <c r="M3" s="15"/>
      <c r="R3" s="15">
        <v>10</v>
      </c>
      <c r="S3" s="31">
        <v>1.2</v>
      </c>
    </row>
    <row r="4" spans="1:19" ht="14.25" x14ac:dyDescent="0.2">
      <c r="A4" s="24" t="s">
        <v>19</v>
      </c>
      <c r="B4" s="24"/>
      <c r="C4" s="24">
        <v>480</v>
      </c>
      <c r="D4" s="24"/>
      <c r="E4" s="24"/>
      <c r="F4" s="24"/>
      <c r="G4" s="24"/>
      <c r="H4" s="24"/>
      <c r="I4" s="24"/>
      <c r="J4" s="24"/>
      <c r="K4" s="24"/>
      <c r="R4" s="15">
        <v>8</v>
      </c>
      <c r="S4" s="31">
        <v>0.78</v>
      </c>
    </row>
    <row r="5" spans="1:19" ht="14.25" x14ac:dyDescent="0.2">
      <c r="A5" s="24" t="s">
        <v>20</v>
      </c>
      <c r="B5" s="24"/>
      <c r="C5" s="24" t="s">
        <v>21</v>
      </c>
      <c r="D5" s="23">
        <v>4</v>
      </c>
      <c r="E5" s="24" t="s">
        <v>22</v>
      </c>
      <c r="F5" s="32">
        <f>IF(D5="","",VLOOKUP(D5,R1:S10,2,FALSE))</f>
        <v>0.31</v>
      </c>
      <c r="G5" s="24"/>
      <c r="H5" s="24"/>
      <c r="I5" s="24"/>
      <c r="J5" s="24"/>
      <c r="K5" s="24"/>
      <c r="R5" s="15">
        <v>6</v>
      </c>
      <c r="S5" s="31">
        <v>0.49</v>
      </c>
    </row>
    <row r="6" spans="1:19" ht="14.25" x14ac:dyDescent="0.2">
      <c r="A6" s="24"/>
      <c r="B6" s="24"/>
      <c r="C6" s="24" t="s">
        <v>21</v>
      </c>
      <c r="D6" s="23"/>
      <c r="E6" s="24" t="s">
        <v>22</v>
      </c>
      <c r="F6" s="23"/>
      <c r="G6" s="24"/>
      <c r="H6" s="24"/>
      <c r="I6" s="24"/>
      <c r="J6" s="24"/>
      <c r="K6" s="24"/>
      <c r="R6" s="15">
        <v>4</v>
      </c>
      <c r="S6" s="31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5">
        <v>2</v>
      </c>
      <c r="S7" s="31">
        <v>0.19</v>
      </c>
    </row>
    <row r="8" spans="1:19" x14ac:dyDescent="0.2">
      <c r="A8" s="4" t="s">
        <v>13</v>
      </c>
      <c r="B8" s="38">
        <v>480</v>
      </c>
      <c r="C8" s="44" t="s">
        <v>16</v>
      </c>
      <c r="D8" s="45"/>
      <c r="E8" s="45"/>
      <c r="F8" s="45"/>
      <c r="G8" s="45"/>
      <c r="H8" s="25">
        <v>2.4</v>
      </c>
      <c r="I8" s="46" t="s">
        <v>11</v>
      </c>
      <c r="J8" s="47"/>
      <c r="K8" s="2" t="s">
        <v>91</v>
      </c>
      <c r="R8" s="30" t="s">
        <v>26</v>
      </c>
      <c r="S8" s="31">
        <v>0.12</v>
      </c>
    </row>
    <row r="9" spans="1:19" x14ac:dyDescent="0.2">
      <c r="A9" s="9"/>
      <c r="B9" s="10"/>
      <c r="C9" s="44" t="s">
        <v>14</v>
      </c>
      <c r="D9" s="45"/>
      <c r="E9" s="45"/>
      <c r="F9" s="45"/>
      <c r="G9" s="45"/>
      <c r="H9" s="25">
        <v>1.56</v>
      </c>
      <c r="I9" s="46" t="s">
        <v>11</v>
      </c>
      <c r="J9" s="47"/>
      <c r="K9" s="6"/>
      <c r="R9" s="30" t="s">
        <v>27</v>
      </c>
      <c r="S9" s="31">
        <v>0.1</v>
      </c>
    </row>
    <row r="10" spans="1:19" x14ac:dyDescent="0.2">
      <c r="A10" s="9"/>
      <c r="B10" s="10"/>
      <c r="C10" s="35" t="s">
        <v>15</v>
      </c>
      <c r="D10" s="36"/>
      <c r="E10" s="36"/>
      <c r="F10" s="36"/>
      <c r="G10" s="36"/>
      <c r="H10" s="25">
        <v>0.98</v>
      </c>
      <c r="I10" s="37" t="s">
        <v>11</v>
      </c>
      <c r="J10" s="38"/>
      <c r="K10" s="6"/>
      <c r="R10" s="30" t="s">
        <v>28</v>
      </c>
      <c r="S10">
        <v>7.9000000000000001E-2</v>
      </c>
    </row>
    <row r="11" spans="1:19" x14ac:dyDescent="0.2">
      <c r="A11" s="9"/>
      <c r="B11" s="10"/>
      <c r="C11" s="35" t="s">
        <v>12</v>
      </c>
      <c r="D11" s="36"/>
      <c r="E11" s="36"/>
      <c r="F11" s="36"/>
      <c r="G11" s="36"/>
      <c r="H11" s="25">
        <v>0.62</v>
      </c>
      <c r="I11" s="37" t="s">
        <v>11</v>
      </c>
      <c r="J11" s="38"/>
      <c r="K11" s="6"/>
      <c r="R11" s="19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9"/>
    </row>
    <row r="13" spans="1:19" x14ac:dyDescent="0.2">
      <c r="A13" s="48" t="s">
        <v>2</v>
      </c>
      <c r="B13" s="49"/>
      <c r="C13" s="49"/>
      <c r="D13" s="48" t="s">
        <v>7</v>
      </c>
      <c r="E13" s="49"/>
      <c r="F13" s="39" t="s">
        <v>18</v>
      </c>
      <c r="G13" s="41" t="s">
        <v>1</v>
      </c>
      <c r="H13" s="48" t="s">
        <v>8</v>
      </c>
      <c r="I13" s="49"/>
      <c r="J13" s="41" t="s">
        <v>10</v>
      </c>
      <c r="K13" s="41" t="s">
        <v>5</v>
      </c>
      <c r="L13" s="21"/>
      <c r="R13" s="19"/>
    </row>
    <row r="14" spans="1:19" ht="25.5" x14ac:dyDescent="0.2">
      <c r="A14" s="34" t="s">
        <v>3</v>
      </c>
      <c r="B14" s="34" t="s">
        <v>4</v>
      </c>
      <c r="C14" s="33" t="s">
        <v>17</v>
      </c>
      <c r="D14" s="34" t="s">
        <v>5</v>
      </c>
      <c r="E14" s="34" t="s">
        <v>6</v>
      </c>
      <c r="F14" s="40"/>
      <c r="G14" s="42"/>
      <c r="H14" s="27" t="s">
        <v>9</v>
      </c>
      <c r="I14" s="27" t="s">
        <v>6</v>
      </c>
      <c r="J14" s="42"/>
      <c r="K14" s="42"/>
      <c r="L14" s="21"/>
      <c r="R14" s="19"/>
    </row>
    <row r="15" spans="1:19" x14ac:dyDescent="0.2">
      <c r="A15" s="5" t="s">
        <v>100</v>
      </c>
      <c r="B15" s="5" t="s">
        <v>101</v>
      </c>
      <c r="C15" s="7">
        <v>111</v>
      </c>
      <c r="D15" s="8">
        <v>0.14000000000000001</v>
      </c>
      <c r="E15" s="8">
        <f>D15</f>
        <v>0.14000000000000001</v>
      </c>
      <c r="F15" s="7">
        <f t="shared" ref="F15:F54" si="0">IF(E15="","",C15*E15)</f>
        <v>15.540000000000001</v>
      </c>
      <c r="G15" s="5">
        <v>4</v>
      </c>
      <c r="H15" s="8">
        <f>IF(G15="","",F15*(2*(VLOOKUP(G15,$R$1:$S$10,2,FALSE)))/1000)</f>
        <v>9.6348000000000007E-3</v>
      </c>
      <c r="I15" s="8">
        <f>I16+H15</f>
        <v>2.4067036000000006</v>
      </c>
      <c r="J15" s="8">
        <f>IF(G15="","",I15/$B$8*100)</f>
        <v>0.50139658333333337</v>
      </c>
      <c r="K15" s="5" t="str">
        <f>IF(A15="","",A15)</f>
        <v>LP1</v>
      </c>
      <c r="L15" s="21"/>
      <c r="R15" s="19"/>
    </row>
    <row r="16" spans="1:19" x14ac:dyDescent="0.2">
      <c r="A16" s="5" t="s">
        <v>101</v>
      </c>
      <c r="B16" s="5" t="s">
        <v>102</v>
      </c>
      <c r="C16" s="7">
        <v>103</v>
      </c>
      <c r="D16" s="8">
        <v>0.14000000000000001</v>
      </c>
      <c r="E16" s="8">
        <f>E15+D16</f>
        <v>0.28000000000000003</v>
      </c>
      <c r="F16" s="7">
        <f t="shared" si="0"/>
        <v>28.840000000000003</v>
      </c>
      <c r="G16" s="5">
        <v>4</v>
      </c>
      <c r="H16" s="8">
        <f t="shared" ref="H16:H54" si="1">IF(G16="","",F16*(2*(VLOOKUP(G16,$R$1:$S$10,2,FALSE)))/1000)</f>
        <v>1.7880800000000002E-2</v>
      </c>
      <c r="I16" s="8">
        <f t="shared" ref="I16:I20" si="2">I17+H16</f>
        <v>2.3970688000000004</v>
      </c>
      <c r="J16" s="8">
        <f t="shared" ref="J16:J54" si="3">IF(G16="","",I16/$B$8*100)</f>
        <v>0.49938933333333341</v>
      </c>
      <c r="K16" s="5" t="str">
        <f t="shared" ref="K16:K54" si="4">IF(A16="","",A16)</f>
        <v>LP2</v>
      </c>
      <c r="L16" s="21"/>
    </row>
    <row r="17" spans="1:12" x14ac:dyDescent="0.2">
      <c r="A17" s="5" t="s">
        <v>102</v>
      </c>
      <c r="B17" s="5" t="s">
        <v>103</v>
      </c>
      <c r="C17" s="7">
        <v>146</v>
      </c>
      <c r="D17" s="8">
        <v>0.14000000000000001</v>
      </c>
      <c r="E17" s="8">
        <f t="shared" ref="E17:E21" si="5">E16+D17</f>
        <v>0.42000000000000004</v>
      </c>
      <c r="F17" s="7">
        <f t="shared" si="0"/>
        <v>61.320000000000007</v>
      </c>
      <c r="G17" s="5">
        <v>4</v>
      </c>
      <c r="H17" s="8">
        <f t="shared" si="1"/>
        <v>3.8018400000000008E-2</v>
      </c>
      <c r="I17" s="8">
        <f t="shared" si="2"/>
        <v>2.3791880000000005</v>
      </c>
      <c r="J17" s="8">
        <f t="shared" si="3"/>
        <v>0.49566416666666674</v>
      </c>
      <c r="K17" s="5" t="str">
        <f t="shared" si="4"/>
        <v>LP3</v>
      </c>
      <c r="L17" s="21"/>
    </row>
    <row r="18" spans="1:12" x14ac:dyDescent="0.2">
      <c r="A18" s="5" t="s">
        <v>103</v>
      </c>
      <c r="B18" s="5" t="s">
        <v>104</v>
      </c>
      <c r="C18" s="7">
        <v>145</v>
      </c>
      <c r="D18" s="8">
        <v>0.14000000000000001</v>
      </c>
      <c r="E18" s="8">
        <f t="shared" si="5"/>
        <v>0.56000000000000005</v>
      </c>
      <c r="F18" s="7">
        <f t="shared" si="0"/>
        <v>81.2</v>
      </c>
      <c r="G18" s="5">
        <v>4</v>
      </c>
      <c r="H18" s="8">
        <f t="shared" si="1"/>
        <v>5.0344E-2</v>
      </c>
      <c r="I18" s="8">
        <f t="shared" si="2"/>
        <v>2.3411696000000006</v>
      </c>
      <c r="J18" s="8">
        <f t="shared" si="3"/>
        <v>0.4877436666666668</v>
      </c>
      <c r="K18" s="5" t="str">
        <f t="shared" si="4"/>
        <v>LP4</v>
      </c>
      <c r="L18" s="21"/>
    </row>
    <row r="19" spans="1:12" x14ac:dyDescent="0.2">
      <c r="A19" s="5" t="s">
        <v>104</v>
      </c>
      <c r="B19" s="5" t="s">
        <v>105</v>
      </c>
      <c r="C19" s="7">
        <v>149</v>
      </c>
      <c r="D19" s="8">
        <v>0.14000000000000001</v>
      </c>
      <c r="E19" s="8">
        <f t="shared" si="5"/>
        <v>0.70000000000000007</v>
      </c>
      <c r="F19" s="7">
        <f t="shared" si="0"/>
        <v>104.30000000000001</v>
      </c>
      <c r="G19" s="5">
        <v>4</v>
      </c>
      <c r="H19" s="8">
        <f t="shared" si="1"/>
        <v>6.4666000000000015E-2</v>
      </c>
      <c r="I19" s="8">
        <f t="shared" si="2"/>
        <v>2.2908256000000007</v>
      </c>
      <c r="J19" s="8">
        <f t="shared" si="3"/>
        <v>0.47725533333333348</v>
      </c>
      <c r="K19" s="5" t="str">
        <f t="shared" si="4"/>
        <v>LP5</v>
      </c>
      <c r="L19" s="21"/>
    </row>
    <row r="20" spans="1:12" x14ac:dyDescent="0.2">
      <c r="A20" s="5" t="s">
        <v>105</v>
      </c>
      <c r="B20" s="5" t="s">
        <v>106</v>
      </c>
      <c r="C20" s="7">
        <v>139</v>
      </c>
      <c r="D20" s="8">
        <v>0.14000000000000001</v>
      </c>
      <c r="E20" s="8">
        <f t="shared" si="5"/>
        <v>0.84000000000000008</v>
      </c>
      <c r="F20" s="7">
        <f t="shared" si="0"/>
        <v>116.76</v>
      </c>
      <c r="G20" s="5">
        <v>4</v>
      </c>
      <c r="H20" s="8">
        <f t="shared" si="1"/>
        <v>7.2391200000000003E-2</v>
      </c>
      <c r="I20" s="8">
        <f t="shared" si="2"/>
        <v>2.2261596000000008</v>
      </c>
      <c r="J20" s="8">
        <f t="shared" si="3"/>
        <v>0.4637832500000002</v>
      </c>
      <c r="K20" s="5" t="str">
        <f t="shared" si="4"/>
        <v>LP6</v>
      </c>
      <c r="L20" s="21"/>
    </row>
    <row r="21" spans="1:12" x14ac:dyDescent="0.2">
      <c r="A21" s="5" t="s">
        <v>106</v>
      </c>
      <c r="B21" s="5" t="s">
        <v>94</v>
      </c>
      <c r="C21" s="7">
        <v>93</v>
      </c>
      <c r="D21" s="8">
        <v>0.14000000000000001</v>
      </c>
      <c r="E21" s="8">
        <f t="shared" si="5"/>
        <v>0.98000000000000009</v>
      </c>
      <c r="F21" s="7">
        <f t="shared" si="0"/>
        <v>91.140000000000015</v>
      </c>
      <c r="G21" s="5">
        <v>4</v>
      </c>
      <c r="H21" s="8">
        <f t="shared" si="1"/>
        <v>5.6506800000000003E-2</v>
      </c>
      <c r="I21" s="8">
        <f>I26+H21</f>
        <v>2.1537684000000006</v>
      </c>
      <c r="J21" s="8">
        <f t="shared" si="3"/>
        <v>0.44870175000000007</v>
      </c>
      <c r="K21" s="5" t="str">
        <f t="shared" si="4"/>
        <v>LP7</v>
      </c>
      <c r="L21" s="21"/>
    </row>
    <row r="22" spans="1:12" x14ac:dyDescent="0.2">
      <c r="A22" s="5"/>
      <c r="B22" s="5"/>
      <c r="C22" s="7"/>
      <c r="D22" s="8"/>
      <c r="E22" s="8"/>
      <c r="F22" s="7" t="str">
        <f t="shared" si="0"/>
        <v/>
      </c>
      <c r="G22" s="5"/>
      <c r="H22" s="8"/>
      <c r="I22" s="8"/>
      <c r="J22" s="8" t="str">
        <f t="shared" si="3"/>
        <v/>
      </c>
      <c r="K22" s="5" t="str">
        <f t="shared" si="4"/>
        <v/>
      </c>
      <c r="L22" s="21"/>
    </row>
    <row r="23" spans="1:12" x14ac:dyDescent="0.2">
      <c r="A23" s="5" t="s">
        <v>107</v>
      </c>
      <c r="B23" s="5" t="s">
        <v>108</v>
      </c>
      <c r="C23" s="7">
        <v>131</v>
      </c>
      <c r="D23" s="8">
        <v>0.14000000000000001</v>
      </c>
      <c r="E23" s="8">
        <f>D23</f>
        <v>0.14000000000000001</v>
      </c>
      <c r="F23" s="7">
        <f t="shared" si="0"/>
        <v>18.340000000000003</v>
      </c>
      <c r="G23" s="5">
        <v>4</v>
      </c>
      <c r="H23" s="8">
        <f t="shared" si="1"/>
        <v>1.1370800000000002E-2</v>
      </c>
      <c r="I23" s="8">
        <f>I24+H23</f>
        <v>2.1239092000000004</v>
      </c>
      <c r="J23" s="8">
        <f t="shared" si="3"/>
        <v>0.44248108333333341</v>
      </c>
      <c r="K23" s="5" t="str">
        <f t="shared" si="4"/>
        <v>LP8</v>
      </c>
      <c r="L23" s="21"/>
    </row>
    <row r="24" spans="1:12" x14ac:dyDescent="0.2">
      <c r="A24" s="5" t="s">
        <v>108</v>
      </c>
      <c r="B24" s="5" t="s">
        <v>94</v>
      </c>
      <c r="C24" s="7">
        <v>88</v>
      </c>
      <c r="D24" s="8">
        <v>0.14000000000000001</v>
      </c>
      <c r="E24" s="8">
        <f>E23+D24</f>
        <v>0.28000000000000003</v>
      </c>
      <c r="F24" s="7">
        <f t="shared" si="0"/>
        <v>24.64</v>
      </c>
      <c r="G24" s="5">
        <v>4</v>
      </c>
      <c r="H24" s="8">
        <f t="shared" si="1"/>
        <v>1.52768E-2</v>
      </c>
      <c r="I24" s="8">
        <f>I26+H24</f>
        <v>2.1125384000000005</v>
      </c>
      <c r="J24" s="8">
        <f t="shared" si="3"/>
        <v>0.4401121666666668</v>
      </c>
      <c r="K24" s="5" t="str">
        <f t="shared" si="4"/>
        <v>LP9</v>
      </c>
      <c r="L24" s="21"/>
    </row>
    <row r="25" spans="1:12" x14ac:dyDescent="0.2">
      <c r="A25" s="5"/>
      <c r="B25" s="5"/>
      <c r="C25" s="7"/>
      <c r="D25" s="8"/>
      <c r="E25" s="8"/>
      <c r="F25" s="7" t="str">
        <f t="shared" si="0"/>
        <v/>
      </c>
      <c r="G25" s="5"/>
      <c r="H25" s="8" t="str">
        <f t="shared" si="1"/>
        <v/>
      </c>
      <c r="I25" s="8"/>
      <c r="J25" s="8" t="str">
        <f t="shared" si="3"/>
        <v/>
      </c>
      <c r="K25" s="5" t="str">
        <f t="shared" si="4"/>
        <v/>
      </c>
      <c r="L25" s="21"/>
    </row>
    <row r="26" spans="1:12" x14ac:dyDescent="0.2">
      <c r="A26" s="5" t="s">
        <v>94</v>
      </c>
      <c r="B26" s="5" t="s">
        <v>99</v>
      </c>
      <c r="C26" s="7">
        <v>103</v>
      </c>
      <c r="D26" s="8">
        <v>0</v>
      </c>
      <c r="E26" s="8">
        <f>E21+E24</f>
        <v>1.2600000000000002</v>
      </c>
      <c r="F26" s="7">
        <f t="shared" si="0"/>
        <v>129.78000000000003</v>
      </c>
      <c r="G26" s="5">
        <v>4</v>
      </c>
      <c r="H26" s="8">
        <f t="shared" si="1"/>
        <v>8.046360000000001E-2</v>
      </c>
      <c r="I26" s="8">
        <f>I30+H26</f>
        <v>2.0972616000000004</v>
      </c>
      <c r="J26" s="8">
        <f t="shared" si="3"/>
        <v>0.43692950000000003</v>
      </c>
      <c r="K26" s="5" t="str">
        <f t="shared" si="4"/>
        <v>PB1</v>
      </c>
      <c r="L26" s="21"/>
    </row>
    <row r="27" spans="1:12" x14ac:dyDescent="0.2">
      <c r="A27" s="5"/>
      <c r="B27" s="5"/>
      <c r="C27" s="7"/>
      <c r="D27" s="8"/>
      <c r="E27" s="8"/>
      <c r="F27" s="7" t="str">
        <f t="shared" si="0"/>
        <v/>
      </c>
      <c r="G27" s="5"/>
      <c r="H27" s="8" t="str">
        <f t="shared" si="1"/>
        <v/>
      </c>
      <c r="I27" s="8"/>
      <c r="J27" s="8" t="str">
        <f t="shared" si="3"/>
        <v/>
      </c>
      <c r="K27" s="5" t="str">
        <f t="shared" si="4"/>
        <v/>
      </c>
      <c r="L27" s="21"/>
    </row>
    <row r="28" spans="1:12" x14ac:dyDescent="0.2">
      <c r="A28" s="5" t="s">
        <v>110</v>
      </c>
      <c r="B28" s="5" t="s">
        <v>99</v>
      </c>
      <c r="C28" s="7">
        <v>21</v>
      </c>
      <c r="D28" s="8">
        <v>0.2</v>
      </c>
      <c r="E28" s="8">
        <f t="shared" ref="E28:E31" si="6">E27+D28</f>
        <v>0.2</v>
      </c>
      <c r="F28" s="7">
        <f t="shared" si="0"/>
        <v>4.2</v>
      </c>
      <c r="G28" s="5">
        <v>4</v>
      </c>
      <c r="H28" s="8">
        <f t="shared" si="1"/>
        <v>2.604E-3</v>
      </c>
      <c r="I28" s="8">
        <f>I30+H28</f>
        <v>2.0194020000000004</v>
      </c>
      <c r="J28" s="8">
        <f t="shared" si="3"/>
        <v>0.42070875000000008</v>
      </c>
      <c r="K28" s="5" t="str">
        <f t="shared" si="4"/>
        <v>L1</v>
      </c>
      <c r="L28" s="21"/>
    </row>
    <row r="29" spans="1:12" x14ac:dyDescent="0.2">
      <c r="A29" s="16"/>
      <c r="B29" s="5"/>
      <c r="C29" s="17"/>
      <c r="D29" s="8"/>
      <c r="E29" s="8"/>
      <c r="F29" s="7" t="str">
        <f t="shared" si="0"/>
        <v/>
      </c>
      <c r="G29" s="5"/>
      <c r="H29" s="8" t="str">
        <f t="shared" si="1"/>
        <v/>
      </c>
      <c r="I29" s="8"/>
      <c r="J29" s="8" t="str">
        <f t="shared" si="3"/>
        <v/>
      </c>
      <c r="K29" s="5" t="str">
        <f t="shared" si="4"/>
        <v/>
      </c>
      <c r="L29" s="21"/>
    </row>
    <row r="30" spans="1:12" x14ac:dyDescent="0.2">
      <c r="A30" s="5" t="s">
        <v>99</v>
      </c>
      <c r="B30" s="5" t="s">
        <v>111</v>
      </c>
      <c r="C30" s="7">
        <v>79</v>
      </c>
      <c r="D30" s="8">
        <v>0</v>
      </c>
      <c r="E30" s="8">
        <f>E26+E28</f>
        <v>1.4600000000000002</v>
      </c>
      <c r="F30" s="7">
        <f t="shared" si="0"/>
        <v>115.34000000000002</v>
      </c>
      <c r="G30" s="5">
        <v>4</v>
      </c>
      <c r="H30" s="8">
        <f t="shared" si="1"/>
        <v>7.1510800000000013E-2</v>
      </c>
      <c r="I30" s="8">
        <f>I31+H30</f>
        <v>2.0167980000000005</v>
      </c>
      <c r="J30" s="8">
        <f t="shared" si="3"/>
        <v>0.42016625000000007</v>
      </c>
      <c r="K30" s="5" t="str">
        <f t="shared" si="4"/>
        <v>PB2</v>
      </c>
      <c r="L30" s="21"/>
    </row>
    <row r="31" spans="1:12" x14ac:dyDescent="0.2">
      <c r="A31" s="5" t="s">
        <v>111</v>
      </c>
      <c r="B31" s="5" t="s">
        <v>95</v>
      </c>
      <c r="C31" s="7">
        <v>97</v>
      </c>
      <c r="D31" s="8">
        <v>0.2</v>
      </c>
      <c r="E31" s="8">
        <f t="shared" si="6"/>
        <v>1.6600000000000001</v>
      </c>
      <c r="F31" s="7">
        <f t="shared" si="0"/>
        <v>161.02000000000001</v>
      </c>
      <c r="G31" s="5">
        <v>4</v>
      </c>
      <c r="H31" s="8">
        <f t="shared" si="1"/>
        <v>9.9832400000000002E-2</v>
      </c>
      <c r="I31" s="8">
        <f>I35+H31</f>
        <v>1.9452872000000003</v>
      </c>
      <c r="J31" s="8">
        <f t="shared" si="3"/>
        <v>0.40526816666666671</v>
      </c>
      <c r="K31" s="5" t="str">
        <f t="shared" si="4"/>
        <v>L2</v>
      </c>
    </row>
    <row r="32" spans="1:12" x14ac:dyDescent="0.2">
      <c r="A32" s="5"/>
      <c r="B32" s="5"/>
      <c r="C32" s="7"/>
      <c r="D32" s="8"/>
      <c r="E32" s="8"/>
      <c r="F32" s="7" t="str">
        <f t="shared" si="0"/>
        <v/>
      </c>
      <c r="G32" s="5"/>
      <c r="H32" s="8" t="str">
        <f t="shared" si="1"/>
        <v/>
      </c>
      <c r="I32" s="8"/>
      <c r="J32" s="8" t="str">
        <f t="shared" si="3"/>
        <v/>
      </c>
      <c r="K32" s="5" t="str">
        <f t="shared" si="4"/>
        <v/>
      </c>
    </row>
    <row r="33" spans="1:11" x14ac:dyDescent="0.2">
      <c r="A33" s="5" t="s">
        <v>121</v>
      </c>
      <c r="B33" s="5" t="s">
        <v>95</v>
      </c>
      <c r="C33" s="7">
        <v>30</v>
      </c>
      <c r="D33" s="8">
        <v>0.5</v>
      </c>
      <c r="E33" s="8">
        <f>D33</f>
        <v>0.5</v>
      </c>
      <c r="F33" s="7">
        <f t="shared" si="0"/>
        <v>15</v>
      </c>
      <c r="G33" s="5">
        <v>4</v>
      </c>
      <c r="H33" s="8">
        <f t="shared" si="1"/>
        <v>9.300000000000001E-3</v>
      </c>
      <c r="I33" s="8">
        <f>I35+H33</f>
        <v>1.8547548000000005</v>
      </c>
      <c r="J33" s="8">
        <f t="shared" si="3"/>
        <v>0.38640725000000009</v>
      </c>
      <c r="K33" s="5" t="str">
        <f t="shared" si="4"/>
        <v>WP1</v>
      </c>
    </row>
    <row r="34" spans="1:11" x14ac:dyDescent="0.2">
      <c r="A34" s="5"/>
      <c r="B34" s="5"/>
      <c r="C34" s="7"/>
      <c r="D34" s="8"/>
      <c r="E34" s="8"/>
      <c r="F34" s="7" t="str">
        <f t="shared" si="0"/>
        <v/>
      </c>
      <c r="G34" s="5"/>
      <c r="H34" s="8" t="str">
        <f t="shared" si="1"/>
        <v/>
      </c>
      <c r="I34" s="8"/>
      <c r="J34" s="8" t="str">
        <f t="shared" si="3"/>
        <v/>
      </c>
      <c r="K34" s="5" t="str">
        <f t="shared" si="4"/>
        <v/>
      </c>
    </row>
    <row r="35" spans="1:11" x14ac:dyDescent="0.2">
      <c r="A35" s="5" t="s">
        <v>95</v>
      </c>
      <c r="B35" s="5" t="s">
        <v>112</v>
      </c>
      <c r="C35" s="7">
        <v>48</v>
      </c>
      <c r="D35" s="8">
        <v>0</v>
      </c>
      <c r="E35" s="8">
        <f>E31+E33</f>
        <v>2.16</v>
      </c>
      <c r="F35" s="7">
        <f t="shared" si="0"/>
        <v>103.68</v>
      </c>
      <c r="G35" s="5">
        <v>4</v>
      </c>
      <c r="H35" s="8">
        <f t="shared" si="1"/>
        <v>6.4281599999999994E-2</v>
      </c>
      <c r="I35" s="8">
        <f>I36+H35</f>
        <v>1.8454548000000004</v>
      </c>
      <c r="J35" s="8">
        <f t="shared" si="3"/>
        <v>0.38446975000000005</v>
      </c>
      <c r="K35" s="5" t="str">
        <f t="shared" si="4"/>
        <v>PB3</v>
      </c>
    </row>
    <row r="36" spans="1:11" x14ac:dyDescent="0.2">
      <c r="A36" s="5" t="s">
        <v>112</v>
      </c>
      <c r="B36" s="5" t="s">
        <v>96</v>
      </c>
      <c r="C36" s="7">
        <v>79</v>
      </c>
      <c r="D36" s="8">
        <v>0.2</v>
      </c>
      <c r="E36" s="8">
        <f>E35+D36</f>
        <v>2.3600000000000003</v>
      </c>
      <c r="F36" s="7">
        <f t="shared" si="0"/>
        <v>186.44000000000003</v>
      </c>
      <c r="G36" s="5">
        <v>4</v>
      </c>
      <c r="H36" s="8">
        <f t="shared" si="1"/>
        <v>0.11559280000000001</v>
      </c>
      <c r="I36" s="8">
        <f>I40+H36</f>
        <v>1.7811732000000005</v>
      </c>
      <c r="J36" s="8">
        <f t="shared" si="3"/>
        <v>0.3710777500000001</v>
      </c>
      <c r="K36" s="5" t="str">
        <f t="shared" si="4"/>
        <v>L3</v>
      </c>
    </row>
    <row r="37" spans="1:11" x14ac:dyDescent="0.2">
      <c r="A37" s="5"/>
      <c r="B37" s="5"/>
      <c r="C37" s="7"/>
      <c r="D37" s="8"/>
      <c r="E37" s="8"/>
      <c r="F37" s="7"/>
      <c r="G37" s="5"/>
      <c r="H37" s="8" t="str">
        <f t="shared" si="1"/>
        <v/>
      </c>
      <c r="I37" s="8"/>
      <c r="J37" s="8" t="str">
        <f t="shared" si="3"/>
        <v/>
      </c>
      <c r="K37" s="5" t="str">
        <f t="shared" si="4"/>
        <v/>
      </c>
    </row>
    <row r="38" spans="1:11" x14ac:dyDescent="0.2">
      <c r="A38" s="5" t="s">
        <v>122</v>
      </c>
      <c r="B38" s="5" t="s">
        <v>96</v>
      </c>
      <c r="C38" s="7">
        <v>27</v>
      </c>
      <c r="D38" s="8">
        <v>0.5</v>
      </c>
      <c r="E38" s="8">
        <f>D38</f>
        <v>0.5</v>
      </c>
      <c r="F38" s="7">
        <f t="shared" si="0"/>
        <v>13.5</v>
      </c>
      <c r="G38" s="5">
        <v>4</v>
      </c>
      <c r="H38" s="8">
        <f t="shared" si="1"/>
        <v>8.369999999999999E-3</v>
      </c>
      <c r="I38" s="8">
        <f>I40+H38</f>
        <v>1.6739504000000005</v>
      </c>
      <c r="J38" s="8">
        <f t="shared" si="3"/>
        <v>0.34873966666666678</v>
      </c>
      <c r="K38" s="5" t="str">
        <f t="shared" si="4"/>
        <v>WP2</v>
      </c>
    </row>
    <row r="39" spans="1:11" x14ac:dyDescent="0.2">
      <c r="A39" s="5"/>
      <c r="B39" s="5"/>
      <c r="C39" s="7"/>
      <c r="D39" s="8"/>
      <c r="E39" s="8"/>
      <c r="F39" s="7" t="str">
        <f t="shared" si="0"/>
        <v/>
      </c>
      <c r="G39" s="5"/>
      <c r="H39" s="8" t="str">
        <f t="shared" si="1"/>
        <v/>
      </c>
      <c r="I39" s="8"/>
      <c r="J39" s="8" t="str">
        <f t="shared" si="3"/>
        <v/>
      </c>
      <c r="K39" s="5" t="str">
        <f t="shared" si="4"/>
        <v/>
      </c>
    </row>
    <row r="40" spans="1:11" x14ac:dyDescent="0.2">
      <c r="A40" s="5" t="s">
        <v>96</v>
      </c>
      <c r="B40" s="5" t="s">
        <v>113</v>
      </c>
      <c r="C40" s="7">
        <v>33</v>
      </c>
      <c r="D40" s="8">
        <v>0</v>
      </c>
      <c r="E40" s="8">
        <f>E36+E38</f>
        <v>2.8600000000000003</v>
      </c>
      <c r="F40" s="7">
        <f t="shared" si="0"/>
        <v>94.38000000000001</v>
      </c>
      <c r="G40" s="5">
        <v>4</v>
      </c>
      <c r="H40" s="8">
        <f t="shared" si="1"/>
        <v>5.8515600000000008E-2</v>
      </c>
      <c r="I40" s="8">
        <f>I41+H40</f>
        <v>1.6655804000000005</v>
      </c>
      <c r="J40" s="8">
        <f t="shared" si="3"/>
        <v>0.34699591666666679</v>
      </c>
      <c r="K40" s="5" t="str">
        <f t="shared" si="4"/>
        <v>PB4</v>
      </c>
    </row>
    <row r="41" spans="1:11" x14ac:dyDescent="0.2">
      <c r="A41" s="5" t="s">
        <v>113</v>
      </c>
      <c r="B41" s="5" t="s">
        <v>114</v>
      </c>
      <c r="C41" s="7">
        <v>120</v>
      </c>
      <c r="D41" s="8">
        <v>0.2</v>
      </c>
      <c r="E41" s="8">
        <f>E40+D41</f>
        <v>3.0600000000000005</v>
      </c>
      <c r="F41" s="7">
        <f t="shared" si="0"/>
        <v>367.20000000000005</v>
      </c>
      <c r="G41" s="5">
        <v>4</v>
      </c>
      <c r="H41" s="8">
        <f t="shared" si="1"/>
        <v>0.22766400000000001</v>
      </c>
      <c r="I41" s="8">
        <f>I42+H41</f>
        <v>1.6070648000000005</v>
      </c>
      <c r="J41" s="8">
        <f t="shared" si="3"/>
        <v>0.33480516666666682</v>
      </c>
      <c r="K41" s="5" t="str">
        <f t="shared" si="4"/>
        <v>L4</v>
      </c>
    </row>
    <row r="42" spans="1:11" x14ac:dyDescent="0.2">
      <c r="A42" s="5" t="s">
        <v>114</v>
      </c>
      <c r="B42" s="5" t="s">
        <v>115</v>
      </c>
      <c r="C42" s="7">
        <v>103</v>
      </c>
      <c r="D42" s="8">
        <v>0.2</v>
      </c>
      <c r="E42" s="8">
        <f>E41+D42</f>
        <v>3.2600000000000007</v>
      </c>
      <c r="F42" s="7">
        <f t="shared" si="0"/>
        <v>335.78000000000009</v>
      </c>
      <c r="G42" s="5">
        <v>4</v>
      </c>
      <c r="H42" s="8">
        <f t="shared" si="1"/>
        <v>0.20818360000000005</v>
      </c>
      <c r="I42" s="8">
        <f>I43+H42</f>
        <v>1.3794008000000004</v>
      </c>
      <c r="J42" s="8">
        <f t="shared" si="3"/>
        <v>0.28737516666666674</v>
      </c>
      <c r="K42" s="5" t="str">
        <f t="shared" si="4"/>
        <v>L5</v>
      </c>
    </row>
    <row r="43" spans="1:11" x14ac:dyDescent="0.2">
      <c r="A43" s="5" t="s">
        <v>115</v>
      </c>
      <c r="B43" s="5" t="s">
        <v>97</v>
      </c>
      <c r="C43" s="7">
        <v>45</v>
      </c>
      <c r="D43" s="8">
        <v>0.2</v>
      </c>
      <c r="E43" s="8">
        <f>E42+D43</f>
        <v>3.4600000000000009</v>
      </c>
      <c r="F43" s="7">
        <f t="shared" si="0"/>
        <v>155.70000000000005</v>
      </c>
      <c r="G43" s="5">
        <v>4</v>
      </c>
      <c r="H43" s="8">
        <f t="shared" si="1"/>
        <v>9.6534000000000036E-2</v>
      </c>
      <c r="I43" s="8">
        <f>I47+H43</f>
        <v>1.1712172000000003</v>
      </c>
      <c r="J43" s="8">
        <f t="shared" si="3"/>
        <v>0.24400358333333338</v>
      </c>
      <c r="K43" s="5" t="str">
        <f t="shared" si="4"/>
        <v>L6</v>
      </c>
    </row>
    <row r="44" spans="1:11" x14ac:dyDescent="0.2">
      <c r="A44" s="5"/>
      <c r="B44" s="5"/>
      <c r="C44" s="7"/>
      <c r="D44" s="8"/>
      <c r="E44" s="8"/>
      <c r="F44" s="7" t="str">
        <f t="shared" si="0"/>
        <v/>
      </c>
      <c r="G44" s="5"/>
      <c r="H44" s="8" t="str">
        <f t="shared" si="1"/>
        <v/>
      </c>
      <c r="I44" s="8"/>
      <c r="J44" s="8" t="str">
        <f t="shared" si="3"/>
        <v/>
      </c>
      <c r="K44" s="5" t="str">
        <f t="shared" si="4"/>
        <v/>
      </c>
    </row>
    <row r="45" spans="1:11" x14ac:dyDescent="0.2">
      <c r="A45" s="5" t="s">
        <v>116</v>
      </c>
      <c r="B45" s="5" t="s">
        <v>97</v>
      </c>
      <c r="C45" s="7">
        <v>73</v>
      </c>
      <c r="D45" s="8">
        <v>0.2</v>
      </c>
      <c r="E45" s="8">
        <f>D45</f>
        <v>0.2</v>
      </c>
      <c r="F45" s="7">
        <f t="shared" si="0"/>
        <v>14.600000000000001</v>
      </c>
      <c r="G45" s="5">
        <v>4</v>
      </c>
      <c r="H45" s="8">
        <f t="shared" si="1"/>
        <v>9.052000000000001E-3</v>
      </c>
      <c r="I45" s="8">
        <f>I47+H45</f>
        <v>1.0837352000000002</v>
      </c>
      <c r="J45" s="8">
        <f t="shared" si="3"/>
        <v>0.22577816666666672</v>
      </c>
      <c r="K45" s="5" t="str">
        <f t="shared" si="4"/>
        <v>L7</v>
      </c>
    </row>
    <row r="46" spans="1:11" x14ac:dyDescent="0.2">
      <c r="A46" s="5"/>
      <c r="B46" s="5"/>
      <c r="C46" s="7"/>
      <c r="D46" s="8"/>
      <c r="E46" s="8"/>
      <c r="F46" s="7" t="str">
        <f t="shared" si="0"/>
        <v/>
      </c>
      <c r="G46" s="5"/>
      <c r="H46" s="8" t="str">
        <f t="shared" si="1"/>
        <v/>
      </c>
      <c r="I46" s="8"/>
      <c r="J46" s="8" t="str">
        <f t="shared" si="3"/>
        <v/>
      </c>
      <c r="K46" s="5" t="str">
        <f t="shared" si="4"/>
        <v/>
      </c>
    </row>
    <row r="47" spans="1:11" x14ac:dyDescent="0.2">
      <c r="A47" s="5" t="s">
        <v>97</v>
      </c>
      <c r="B47" s="5" t="s">
        <v>117</v>
      </c>
      <c r="C47" s="7">
        <v>94</v>
      </c>
      <c r="D47" s="8">
        <v>0</v>
      </c>
      <c r="E47" s="8">
        <f>E43+E45</f>
        <v>3.660000000000001</v>
      </c>
      <c r="F47" s="7">
        <f t="shared" si="0"/>
        <v>344.04000000000008</v>
      </c>
      <c r="G47" s="5">
        <v>4</v>
      </c>
      <c r="H47" s="8">
        <f t="shared" si="1"/>
        <v>0.21330480000000004</v>
      </c>
      <c r="I47" s="8">
        <f>I48+H47</f>
        <v>1.0746832000000002</v>
      </c>
      <c r="J47" s="8">
        <f t="shared" si="3"/>
        <v>0.22389233333333339</v>
      </c>
      <c r="K47" s="5" t="str">
        <f t="shared" si="4"/>
        <v>PB5</v>
      </c>
    </row>
    <row r="48" spans="1:11" x14ac:dyDescent="0.2">
      <c r="A48" s="5" t="s">
        <v>117</v>
      </c>
      <c r="B48" s="5" t="s">
        <v>98</v>
      </c>
      <c r="C48" s="7">
        <v>78</v>
      </c>
      <c r="D48" s="8">
        <v>0.2</v>
      </c>
      <c r="E48" s="8">
        <f>E47+D48</f>
        <v>3.8600000000000012</v>
      </c>
      <c r="F48" s="7">
        <f t="shared" si="0"/>
        <v>301.0800000000001</v>
      </c>
      <c r="G48" s="5">
        <v>4</v>
      </c>
      <c r="H48" s="8">
        <f t="shared" si="1"/>
        <v>0.18666960000000005</v>
      </c>
      <c r="I48" s="8">
        <f>I54+H48</f>
        <v>0.86137840000000021</v>
      </c>
      <c r="J48" s="8">
        <f t="shared" si="3"/>
        <v>0.1794538333333334</v>
      </c>
      <c r="K48" s="5" t="str">
        <f t="shared" si="4"/>
        <v>L8</v>
      </c>
    </row>
    <row r="49" spans="1:11" x14ac:dyDescent="0.2">
      <c r="A49" s="5"/>
      <c r="B49" s="5"/>
      <c r="C49" s="7"/>
      <c r="D49" s="8"/>
      <c r="E49" s="8"/>
      <c r="F49" s="7" t="str">
        <f t="shared" si="0"/>
        <v/>
      </c>
      <c r="G49" s="5"/>
      <c r="H49" s="8" t="str">
        <f t="shared" si="1"/>
        <v/>
      </c>
      <c r="I49" s="8"/>
      <c r="J49" s="8" t="str">
        <f t="shared" si="3"/>
        <v/>
      </c>
      <c r="K49" s="5" t="str">
        <f t="shared" si="4"/>
        <v/>
      </c>
    </row>
    <row r="50" spans="1:11" x14ac:dyDescent="0.2">
      <c r="A50" s="5" t="s">
        <v>118</v>
      </c>
      <c r="B50" s="5" t="s">
        <v>119</v>
      </c>
      <c r="C50" s="7">
        <v>105</v>
      </c>
      <c r="D50" s="8">
        <v>0.2</v>
      </c>
      <c r="E50" s="8">
        <f>D50</f>
        <v>0.2</v>
      </c>
      <c r="F50" s="7">
        <f t="shared" si="0"/>
        <v>21</v>
      </c>
      <c r="G50" s="5">
        <v>4</v>
      </c>
      <c r="H50" s="8">
        <f t="shared" si="1"/>
        <v>1.302E-2</v>
      </c>
      <c r="I50" s="8">
        <f>I51+H50</f>
        <v>0.72654080000000021</v>
      </c>
      <c r="J50" s="8">
        <f t="shared" si="3"/>
        <v>0.1513626666666667</v>
      </c>
      <c r="K50" s="5" t="str">
        <f t="shared" si="4"/>
        <v>L11</v>
      </c>
    </row>
    <row r="51" spans="1:11" x14ac:dyDescent="0.2">
      <c r="A51" s="5" t="s">
        <v>119</v>
      </c>
      <c r="B51" s="5" t="s">
        <v>120</v>
      </c>
      <c r="C51" s="7">
        <v>113</v>
      </c>
      <c r="D51" s="8">
        <v>0.2</v>
      </c>
      <c r="E51" s="8">
        <f>E50+D51</f>
        <v>0.4</v>
      </c>
      <c r="F51" s="7">
        <f t="shared" si="0"/>
        <v>45.2</v>
      </c>
      <c r="G51" s="5">
        <v>4</v>
      </c>
      <c r="H51" s="8">
        <f t="shared" si="1"/>
        <v>2.8024E-2</v>
      </c>
      <c r="I51" s="8">
        <f>I52+H51</f>
        <v>0.71352080000000018</v>
      </c>
      <c r="J51" s="8">
        <f t="shared" si="3"/>
        <v>0.14865016666666669</v>
      </c>
      <c r="K51" s="5" t="str">
        <f t="shared" si="4"/>
        <v>L10</v>
      </c>
    </row>
    <row r="52" spans="1:11" x14ac:dyDescent="0.2">
      <c r="A52" s="5" t="s">
        <v>120</v>
      </c>
      <c r="B52" s="5" t="s">
        <v>98</v>
      </c>
      <c r="C52" s="7">
        <v>29</v>
      </c>
      <c r="D52" s="8">
        <v>0.2</v>
      </c>
      <c r="E52" s="8">
        <f>E51+D52</f>
        <v>0.60000000000000009</v>
      </c>
      <c r="F52" s="7">
        <f t="shared" si="0"/>
        <v>17.400000000000002</v>
      </c>
      <c r="G52" s="5">
        <v>4</v>
      </c>
      <c r="H52" s="8">
        <f t="shared" si="1"/>
        <v>1.0788000000000002E-2</v>
      </c>
      <c r="I52" s="8">
        <f>I54+H52</f>
        <v>0.68549680000000013</v>
      </c>
      <c r="J52" s="8">
        <f t="shared" si="3"/>
        <v>0.14281183333333336</v>
      </c>
      <c r="K52" s="5" t="str">
        <f t="shared" si="4"/>
        <v>L9</v>
      </c>
    </row>
    <row r="53" spans="1:11" x14ac:dyDescent="0.2">
      <c r="A53" s="5"/>
      <c r="B53" s="5"/>
      <c r="C53" s="7"/>
      <c r="D53" s="8"/>
      <c r="E53" s="8"/>
      <c r="F53" s="7"/>
      <c r="G53" s="5"/>
      <c r="H53" s="8"/>
      <c r="I53" s="8"/>
      <c r="J53" s="8" t="str">
        <f t="shared" si="3"/>
        <v/>
      </c>
      <c r="K53" s="5"/>
    </row>
    <row r="54" spans="1:11" x14ac:dyDescent="0.2">
      <c r="A54" s="5" t="s">
        <v>98</v>
      </c>
      <c r="B54" s="5" t="s">
        <v>109</v>
      </c>
      <c r="C54" s="7">
        <v>244</v>
      </c>
      <c r="D54" s="8">
        <v>0</v>
      </c>
      <c r="E54" s="8">
        <f>E48+E52</f>
        <v>4.4600000000000009</v>
      </c>
      <c r="F54" s="7">
        <f t="shared" si="0"/>
        <v>1088.2400000000002</v>
      </c>
      <c r="G54" s="5">
        <v>4</v>
      </c>
      <c r="H54" s="8">
        <f t="shared" si="1"/>
        <v>0.67470880000000011</v>
      </c>
      <c r="I54" s="8">
        <f>H54</f>
        <v>0.67470880000000011</v>
      </c>
      <c r="J54" s="8">
        <f t="shared" si="3"/>
        <v>0.14056433333333337</v>
      </c>
      <c r="K54" s="5" t="str">
        <f t="shared" si="4"/>
        <v>PB6</v>
      </c>
    </row>
    <row r="55" spans="1:11" x14ac:dyDescent="0.2">
      <c r="B55" s="19"/>
      <c r="D55" s="19"/>
    </row>
    <row r="60" spans="1:11" x14ac:dyDescent="0.2">
      <c r="A60" s="20">
        <v>120</v>
      </c>
    </row>
    <row r="61" spans="1:11" x14ac:dyDescent="0.2">
      <c r="A61" s="20">
        <v>240</v>
      </c>
    </row>
    <row r="62" spans="1:11" x14ac:dyDescent="0.2">
      <c r="A62" s="20">
        <v>480</v>
      </c>
    </row>
  </sheetData>
  <mergeCells count="12">
    <mergeCell ref="J13:J14"/>
    <mergeCell ref="K13:K14"/>
    <mergeCell ref="A1:K1"/>
    <mergeCell ref="C8:G8"/>
    <mergeCell ref="I8:J8"/>
    <mergeCell ref="C9:G9"/>
    <mergeCell ref="I9:J9"/>
    <mergeCell ref="A13:C13"/>
    <mergeCell ref="D13:E13"/>
    <mergeCell ref="F13:F14"/>
    <mergeCell ref="G13:G14"/>
    <mergeCell ref="H13:I13"/>
  </mergeCells>
  <dataValidations count="2">
    <dataValidation type="list" allowBlank="1" showInputMessage="1" showErrorMessage="1" sqref="B8">
      <formula1>$A$60:$A$62</formula1>
    </dataValidation>
    <dataValidation type="list" allowBlank="1" showInputMessage="1" showErrorMessage="1" sqref="D5:D6 G15:G54">
      <formula1>$R$1:$R$10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Circuit BW1</vt:lpstr>
      <vt:lpstr>Circuit BW2</vt:lpstr>
      <vt:lpstr>Circuit BE1</vt:lpstr>
      <vt:lpstr>Circuit BWE2</vt:lpstr>
      <vt:lpstr>Circuit SB1</vt:lpstr>
      <vt:lpstr>'Circuit BE1'!Print_Area</vt:lpstr>
      <vt:lpstr>'Circuit BW1'!Print_Area</vt:lpstr>
      <vt:lpstr>'Circuit BW2'!Print_Area</vt:lpstr>
      <vt:lpstr>'Circuit BWE2'!Print_Area</vt:lpstr>
      <vt:lpstr>'Circuit SB1'!Print_Area</vt:lpstr>
    </vt:vector>
  </TitlesOfParts>
  <Company>MS Consultants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 consultants, inc.</dc:creator>
  <cp:lastModifiedBy>Ryan, Kevin</cp:lastModifiedBy>
  <cp:lastPrinted>2016-04-12T14:20:22Z</cp:lastPrinted>
  <dcterms:created xsi:type="dcterms:W3CDTF">2000-12-11T14:28:56Z</dcterms:created>
  <dcterms:modified xsi:type="dcterms:W3CDTF">2020-04-09T13:35:17Z</dcterms:modified>
</cp:coreProperties>
</file>